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2435"/>
  </bookViews>
  <sheets>
    <sheet name="Arkusz1" sheetId="1" r:id="rId1"/>
    <sheet name="Arkusz2" sheetId="2" r:id="rId2"/>
    <sheet name="Arkusz3" sheetId="3" r:id="rId3"/>
  </sheets>
  <definedNames>
    <definedName name="_xlnm.Print_Area" localSheetId="0">Arkusz1!$A$1:$K$123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36" i="1" l="1"/>
  <c r="H36" i="1" s="1"/>
  <c r="I36" i="1"/>
  <c r="E17" i="1"/>
  <c r="H17" i="1" s="1"/>
  <c r="I17" i="1"/>
  <c r="H67" i="1" l="1"/>
  <c r="H68" i="1"/>
  <c r="H69" i="1"/>
  <c r="H70" i="1"/>
  <c r="H71" i="1"/>
  <c r="H72" i="1"/>
  <c r="H73" i="1"/>
  <c r="H74" i="1"/>
  <c r="H75" i="1"/>
  <c r="H76" i="1"/>
  <c r="H77" i="1"/>
  <c r="H78" i="1"/>
  <c r="H79" i="1"/>
  <c r="H81" i="1"/>
  <c r="H60" i="1"/>
  <c r="H55" i="1"/>
  <c r="H56" i="1"/>
  <c r="A3" i="2" l="1"/>
  <c r="D116" i="1"/>
  <c r="H85" i="1"/>
  <c r="I37" i="1" l="1"/>
  <c r="E37" i="1"/>
  <c r="H37" i="1" s="1"/>
  <c r="H57" i="1" l="1"/>
  <c r="G57" i="1"/>
  <c r="H58" i="1"/>
  <c r="G58" i="1"/>
  <c r="H59" i="1"/>
  <c r="G59" i="1"/>
  <c r="I26" i="1"/>
  <c r="E26" i="1"/>
  <c r="H26" i="1" s="1"/>
  <c r="I25" i="1"/>
  <c r="E25" i="1"/>
  <c r="H25" i="1" s="1"/>
  <c r="G97" i="1" l="1"/>
  <c r="H97" i="1"/>
  <c r="H64" i="1"/>
  <c r="H63" i="1"/>
  <c r="E28" i="1" l="1"/>
  <c r="H28" i="1" s="1"/>
  <c r="E29" i="1"/>
  <c r="H29" i="1" s="1"/>
  <c r="E30" i="1"/>
  <c r="H30" i="1" s="1"/>
  <c r="E31" i="1"/>
  <c r="H31" i="1" s="1"/>
  <c r="E32" i="1"/>
  <c r="H32" i="1" s="1"/>
  <c r="E33" i="1"/>
  <c r="H33" i="1" s="1"/>
  <c r="E34" i="1"/>
  <c r="H34" i="1" s="1"/>
  <c r="E35" i="1"/>
  <c r="H35" i="1" s="1"/>
  <c r="E27" i="1"/>
  <c r="H27" i="1" s="1"/>
  <c r="E11" i="1"/>
  <c r="H11" i="1" s="1"/>
  <c r="E12" i="1"/>
  <c r="H12" i="1" s="1"/>
  <c r="E13" i="1"/>
  <c r="H13" i="1" s="1"/>
  <c r="E14" i="1"/>
  <c r="H14" i="1" s="1"/>
  <c r="E15" i="1"/>
  <c r="H15" i="1" s="1"/>
  <c r="E16" i="1"/>
  <c r="H16" i="1" s="1"/>
  <c r="E18" i="1"/>
  <c r="H18" i="1" s="1"/>
  <c r="E19" i="1"/>
  <c r="H19" i="1" s="1"/>
  <c r="E20" i="1"/>
  <c r="H20" i="1" s="1"/>
  <c r="E21" i="1"/>
  <c r="H21" i="1" s="1"/>
  <c r="E22" i="1"/>
  <c r="H22" i="1" s="1"/>
  <c r="E23" i="1"/>
  <c r="H23" i="1" s="1"/>
  <c r="E24" i="1"/>
  <c r="H24" i="1" s="1"/>
  <c r="E38" i="1"/>
  <c r="H38" i="1" s="1"/>
  <c r="E39" i="1"/>
  <c r="H39" i="1" s="1"/>
  <c r="E40" i="1"/>
  <c r="H40" i="1" s="1"/>
  <c r="E41" i="1"/>
  <c r="H41" i="1" s="1"/>
  <c r="E42" i="1"/>
  <c r="H42" i="1" s="1"/>
  <c r="E43" i="1"/>
  <c r="H43" i="1" s="1"/>
  <c r="E44" i="1"/>
  <c r="H44" i="1" s="1"/>
  <c r="E45" i="1"/>
  <c r="H45" i="1" s="1"/>
  <c r="E46" i="1"/>
  <c r="H46" i="1" s="1"/>
  <c r="E47" i="1"/>
  <c r="H47" i="1" s="1"/>
  <c r="E48" i="1"/>
  <c r="H48" i="1" s="1"/>
  <c r="E10" i="1"/>
  <c r="H10" i="1" s="1"/>
  <c r="G49" i="1" l="1"/>
  <c r="H111" i="1" s="1"/>
  <c r="G98" i="1"/>
  <c r="H98" i="1"/>
  <c r="H61" i="1"/>
  <c r="H62" i="1"/>
  <c r="I11" i="1" l="1"/>
  <c r="I41" i="1" l="1"/>
  <c r="H54" i="1" l="1"/>
  <c r="H65" i="1"/>
  <c r="H66" i="1"/>
  <c r="H80" i="1"/>
  <c r="H82" i="1"/>
  <c r="H83" i="1"/>
  <c r="H84" i="1"/>
  <c r="H86" i="1"/>
  <c r="H87" i="1"/>
  <c r="H88" i="1"/>
  <c r="H89" i="1"/>
  <c r="H90" i="1"/>
  <c r="H91" i="1"/>
  <c r="H92" i="1"/>
  <c r="H93" i="1"/>
  <c r="H94" i="1"/>
  <c r="H95" i="1"/>
  <c r="H96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G88" i="1"/>
  <c r="G71" i="1"/>
  <c r="G70" i="1"/>
  <c r="I42" i="1"/>
  <c r="I27" i="1"/>
  <c r="I10" i="1"/>
  <c r="G99" i="1" l="1"/>
  <c r="G92" i="1"/>
  <c r="G69" i="1"/>
  <c r="G73" i="1"/>
  <c r="G65" i="1"/>
  <c r="G54" i="1"/>
  <c r="I28" i="1"/>
  <c r="I16" i="1" l="1"/>
  <c r="I12" i="1"/>
  <c r="I13" i="1"/>
  <c r="G106" i="1" l="1"/>
  <c r="I14" i="1"/>
  <c r="I18" i="1"/>
  <c r="I15" i="1" l="1"/>
  <c r="I29" i="1"/>
  <c r="I19" i="1"/>
  <c r="I20" i="1"/>
  <c r="I21" i="1"/>
  <c r="I22" i="1"/>
  <c r="I23" i="1"/>
  <c r="I24" i="1"/>
  <c r="I31" i="1"/>
  <c r="I32" i="1"/>
  <c r="I33" i="1"/>
  <c r="I34" i="1"/>
  <c r="I30" i="1"/>
  <c r="I35" i="1"/>
  <c r="I38" i="1"/>
  <c r="I39" i="1"/>
  <c r="I40" i="1"/>
  <c r="I43" i="1"/>
  <c r="I44" i="1"/>
  <c r="I45" i="1"/>
  <c r="I46" i="1"/>
  <c r="I47" i="1"/>
  <c r="I48" i="1"/>
  <c r="I49" i="1" l="1"/>
  <c r="G111" i="1"/>
  <c r="G110" i="1"/>
  <c r="G109" i="1"/>
  <c r="G108" i="1"/>
  <c r="G95" i="1"/>
  <c r="G94" i="1"/>
  <c r="G93" i="1"/>
  <c r="G87" i="1"/>
  <c r="G91" i="1"/>
  <c r="G90" i="1"/>
  <c r="G89" i="1"/>
  <c r="G102" i="1"/>
  <c r="G101" i="1"/>
  <c r="G100" i="1"/>
  <c r="G105" i="1"/>
  <c r="G103" i="1"/>
  <c r="G104" i="1"/>
  <c r="G86" i="1"/>
  <c r="G107" i="1"/>
  <c r="G96" i="1"/>
  <c r="G85" i="1"/>
  <c r="H53" i="1"/>
  <c r="G53" i="1"/>
  <c r="G84" i="1"/>
  <c r="G83" i="1"/>
  <c r="G80" i="1"/>
  <c r="G112" i="1" l="1"/>
  <c r="H112" i="1"/>
  <c r="H114" i="1" s="1"/>
  <c r="H116" i="1" s="1"/>
  <c r="G114" i="1" l="1"/>
</calcChain>
</file>

<file path=xl/sharedStrings.xml><?xml version="1.0" encoding="utf-8"?>
<sst xmlns="http://schemas.openxmlformats.org/spreadsheetml/2006/main" count="171" uniqueCount="145">
  <si>
    <t>Produkt</t>
  </si>
  <si>
    <t>Pojemność</t>
  </si>
  <si>
    <t>Cena det. netto</t>
  </si>
  <si>
    <t>Ilość</t>
  </si>
  <si>
    <t>Wartość punktowa</t>
  </si>
  <si>
    <t>Do zapłaty wg cen menedżerskich</t>
  </si>
  <si>
    <t>50 ml</t>
  </si>
  <si>
    <t>Kolagen Naturalny PLATINUM</t>
  </si>
  <si>
    <t>200 ml</t>
  </si>
  <si>
    <t>100 ml</t>
  </si>
  <si>
    <t>Kolagen Naturalny SILVER</t>
  </si>
  <si>
    <t>Kolagen Naturalny GRAPHITE</t>
  </si>
  <si>
    <t>120 kapsułek</t>
  </si>
  <si>
    <t>60 kapsułek</t>
  </si>
  <si>
    <t>ColDeKa</t>
  </si>
  <si>
    <t>100 kapsułek</t>
  </si>
  <si>
    <t>15 ml</t>
  </si>
  <si>
    <t>Eliksir dr Słonia</t>
  </si>
  <si>
    <t>75 ml</t>
  </si>
  <si>
    <t>Serum Wyszczuplające</t>
  </si>
  <si>
    <t>250 ml</t>
  </si>
  <si>
    <t>Kolagenowy Żel do Mycia</t>
  </si>
  <si>
    <t>300 ml</t>
  </si>
  <si>
    <t>ID Menedżera</t>
  </si>
  <si>
    <t>Data</t>
  </si>
  <si>
    <t>Imię i Nazwisko</t>
  </si>
  <si>
    <t>Witamina C-olway</t>
  </si>
  <si>
    <t>Axanta</t>
  </si>
  <si>
    <t>Skrypt  szkoleniowy "ZESZYT SZKOLENIOWY NR 1"</t>
  </si>
  <si>
    <t>Skrypt  szkoleniowy "ZESZYT SZKOLENIOWY NR 2"</t>
  </si>
  <si>
    <t>Skrypt  szkoleniowy "ZESZYT SZKOLENIOWY NR 4"</t>
  </si>
  <si>
    <t xml:space="preserve">Odznaka Menedżerska Srebrna </t>
  </si>
  <si>
    <t>Próbki kremu na dzień w saszetkach (10szt)</t>
  </si>
  <si>
    <t>Próbki kremu na noc w saszetkach (10szt)</t>
  </si>
  <si>
    <t>Bloczek umów menedżerskich</t>
  </si>
  <si>
    <t xml:space="preserve">Bloczek umów członkowsko-rabatowych </t>
  </si>
  <si>
    <t>Elegancka torba papierowa</t>
  </si>
  <si>
    <t xml:space="preserve">Książka Witamina C-olway </t>
  </si>
  <si>
    <t>Opłata za dostęp do Strefy Menedżera</t>
  </si>
  <si>
    <t>Tester Krem regenerujący na dzień 50 ml</t>
  </si>
  <si>
    <t>Tester Krem nawilżający na noc  50 ml</t>
  </si>
  <si>
    <t>Tester Peeling  50 ml</t>
  </si>
  <si>
    <t>Tester Tonik  50ml</t>
  </si>
  <si>
    <t>TAK / NIE</t>
  </si>
  <si>
    <t>zamowienia@colway.pl</t>
  </si>
  <si>
    <t>Proszę o wystawienie faktury VAT                   i dołączenie jej do wysyłki</t>
  </si>
  <si>
    <t>Metoda wysyłki</t>
  </si>
  <si>
    <t>Metoda płatności</t>
  </si>
  <si>
    <t>Cena det. brutto</t>
  </si>
  <si>
    <t>Do zapłaty</t>
  </si>
  <si>
    <t>Asortyment reklamowy</t>
  </si>
  <si>
    <r>
      <t xml:space="preserve">Łączna kwota </t>
    </r>
    <r>
      <rPr>
        <sz val="12"/>
        <color rgb="FF002142"/>
        <rFont val="Verdana"/>
        <family val="2"/>
        <charset val="238"/>
      </rPr>
      <t>do zapłaty za towar handlowy i asortyment reklamowy</t>
    </r>
  </si>
  <si>
    <t>Colamina</t>
  </si>
  <si>
    <r>
      <t>Atelokrem MC</t>
    </r>
    <r>
      <rPr>
        <vertAlign val="superscript"/>
        <sz val="10"/>
        <color rgb="FF002142"/>
        <rFont val="Verdana"/>
        <family val="2"/>
        <charset val="238"/>
      </rPr>
      <t xml:space="preserve">2 </t>
    </r>
  </si>
  <si>
    <t>GanoCord</t>
  </si>
  <si>
    <t>Atelokolagen COLWAY</t>
  </si>
  <si>
    <t xml:space="preserve">Komplet materiałów informacyjno-reklamowych "NIEBIESKA TECZKA" </t>
  </si>
  <si>
    <t>ORACol</t>
  </si>
  <si>
    <t>Atelowoda Komórkowa</t>
  </si>
  <si>
    <t>150 ml</t>
  </si>
  <si>
    <t>Złoty Zestaw Atelo COLWAY</t>
  </si>
  <si>
    <t>Butelka - "Zapytaj mnie o COLWAY"</t>
  </si>
  <si>
    <t xml:space="preserve"> Ulotka reklamowa trójdzielna „Colvita + C-olway” - PAKIET(50 szt.)</t>
  </si>
  <si>
    <t>Ulotka reklamowa trójdzielna "kolagen" pol.-ang. Pakiet (50 szt.)</t>
  </si>
  <si>
    <t>Atelopłyn do Demakijażu</t>
  </si>
  <si>
    <t>Atelomaska na Noc</t>
  </si>
  <si>
    <t>120 ml</t>
  </si>
  <si>
    <t>BabyCol</t>
  </si>
  <si>
    <t>60 pastylek</t>
  </si>
  <si>
    <t>Zestaw Napinający pod Oczy</t>
  </si>
  <si>
    <t>30 + 15 ml</t>
  </si>
  <si>
    <t>Ulotki ekonomiczne - Atelokrem Multi-korygujący( 50 szt.)</t>
  </si>
  <si>
    <t>Krem Niebieski Diament</t>
  </si>
  <si>
    <t>Atelokolagen Perłowy</t>
  </si>
  <si>
    <t>Torba bawełniana - "Zapytaj mnie o COLWAY"</t>
  </si>
  <si>
    <t>Długopis - "Zapytaj mnie o COLWAY"</t>
  </si>
  <si>
    <t>Próbka - Blue Diamond 5 ml</t>
  </si>
  <si>
    <t>Próbki Atelokolagen COLWAY w saszetkach 1,1 ml (10 szt)</t>
  </si>
  <si>
    <t>Chusteczki Kolagenowe</t>
  </si>
  <si>
    <t>20 szt.</t>
  </si>
  <si>
    <t>Informator Produktów COLWAY (1 szt.)</t>
  </si>
  <si>
    <t>Folder Klasyczna Linia kosmetyczna (1 szt.)</t>
  </si>
  <si>
    <t>Próbki Atelomaska na Noc w saszetkach 1,1 ml (10 szt)</t>
  </si>
  <si>
    <t>Colvita 120</t>
  </si>
  <si>
    <t>Colvita 60</t>
  </si>
  <si>
    <t>Colaceum</t>
  </si>
  <si>
    <t>Peeling Diamentowy</t>
  </si>
  <si>
    <t>LunaCol</t>
  </si>
  <si>
    <t>DetoCol</t>
  </si>
  <si>
    <t>90 kapsułek</t>
  </si>
  <si>
    <t xml:space="preserve"> </t>
  </si>
  <si>
    <t>Informator - DetoCol(1 szt.)</t>
  </si>
  <si>
    <t>Informator - LunaCol(1 szt.)</t>
  </si>
  <si>
    <t>Pojemnik na suplementy</t>
  </si>
  <si>
    <t>Herbaceum Balsam</t>
  </si>
  <si>
    <t>Eliksir pod Oczy</t>
  </si>
  <si>
    <t>Ulotki ekonomiczne - Atelomaska na Noc (50 szt.)</t>
  </si>
  <si>
    <t>Ulotki ekonomiczne - Atelokolagen COLWAY (50 szt.)</t>
  </si>
  <si>
    <t>Ulotki ekonomiczne - Niebieski Diament (50 szt.)</t>
  </si>
  <si>
    <t>Ulotki ekonomiczne - Atelowoda komórkowa (50 szt.)</t>
  </si>
  <si>
    <t>Ulotki ekonomiczne - Atelokrem MC2 (50 szt.)</t>
  </si>
  <si>
    <t>Książka dr Batieczko - wersja polska</t>
  </si>
  <si>
    <t>Książka dr Batieczko - wersja rosyjska</t>
  </si>
  <si>
    <t xml:space="preserve">Książka dr Batieczko - wersja angielska </t>
  </si>
  <si>
    <t>Podpis Menedżera</t>
  </si>
  <si>
    <t>Adres wraz z tel. komórkowym osoby odbierającej</t>
  </si>
  <si>
    <t>Bloczek umów dystrybucyjnych</t>
  </si>
  <si>
    <t>Próbki kolagenu naturalnego w saszetkach 1,1 ml (10szt)</t>
  </si>
  <si>
    <t>Koszt ochrony  termicznej  (box duży + wkład)</t>
  </si>
  <si>
    <t>ul. Hippiczna 2, 84-207 Koleczkowo                           tel. (058) 676-20-27 wewn. 11</t>
  </si>
  <si>
    <t>Kurier DPD</t>
  </si>
  <si>
    <t>Poczta Polska</t>
  </si>
  <si>
    <t>Medoty wysyłki</t>
  </si>
  <si>
    <t>Metoda Płatności</t>
  </si>
  <si>
    <t>Przelew</t>
  </si>
  <si>
    <t>Za pobraniem</t>
  </si>
  <si>
    <t>Prowizja</t>
  </si>
  <si>
    <t>Szampon Zagęszczający Włosy</t>
  </si>
  <si>
    <t>Odżywka Zagęszczająca Włosy</t>
  </si>
  <si>
    <t>Folder Suplementy (1 szt.)</t>
  </si>
  <si>
    <t>Folder Złota linia Atelo-COLWAY (1 szt.)</t>
  </si>
  <si>
    <t xml:space="preserve"> Ulotka Atelokolagen - PAKIET (50 szt.)</t>
  </si>
  <si>
    <t>Reklamówki foliowe (50 szt.)  29x40  cm</t>
  </si>
  <si>
    <r>
      <t>Próbki Atelokremu MC</t>
    </r>
    <r>
      <rPr>
        <vertAlign val="superscript"/>
        <sz val="10"/>
        <color rgb="FF002142"/>
        <rFont val="Verdana"/>
        <family val="2"/>
        <charset val="238"/>
      </rPr>
      <t>2</t>
    </r>
    <r>
      <rPr>
        <sz val="10"/>
        <color rgb="FF002142"/>
        <rFont val="Verdana"/>
        <family val="2"/>
        <charset val="238"/>
      </rPr>
      <t xml:space="preserve"> w saszetkach 1,1 ml (10 szt)</t>
    </r>
  </si>
  <si>
    <t>Prowizja + pobranie</t>
  </si>
  <si>
    <t>Koszt ochrony  termicznej  (box + wkład)</t>
  </si>
  <si>
    <t>Suma - Reklama</t>
  </si>
  <si>
    <t>Suma - Produkty</t>
  </si>
  <si>
    <t>Cena brutto</t>
  </si>
  <si>
    <r>
      <t xml:space="preserve">Zamówienia &lt; 1000 pkt. koszt wysyłki - Kurier DPD 15zł
Zamówienie od 1000 do 2599,99 pkt. - Kurier DPD 10 zł
</t>
    </r>
    <r>
      <rPr>
        <b/>
        <sz val="9"/>
        <color rgb="FF002142"/>
        <rFont val="Verdana"/>
        <family val="2"/>
        <charset val="238"/>
      </rPr>
      <t>Zamówienie &gt; 2600 pkt. - 0zł</t>
    </r>
  </si>
  <si>
    <t>Colwayowe SPA(11 szt.)</t>
  </si>
  <si>
    <t>Folder Gabinetowy(1 szt.)</t>
  </si>
  <si>
    <t>Notes A5</t>
  </si>
  <si>
    <t>Ulotka reklamowa trójdzielna "kolagen" niem.-ros. Pakiet (50 szt.)</t>
  </si>
  <si>
    <t>Naklejki "COLWAY"</t>
  </si>
  <si>
    <t>Ulotki ekonomiczne - Niebieski Diament(50 szt.)</t>
  </si>
  <si>
    <t>Ulotki ekonomiczne - Atelomaska na Noc(50 szt.)</t>
  </si>
  <si>
    <t>Ulotki ekonomiczne - Atelokolagen COLWAY(50 szt.)</t>
  </si>
  <si>
    <t>Ulotki ekonomiczne - Atelowoda komórkowa(50 szt.)</t>
  </si>
  <si>
    <t>Ulotki ekonomiczne - Atelokrem MC2(50 szt.)</t>
  </si>
  <si>
    <t>Ulotka Atelokolagen - wersja polska PAKIET (50 szt.)</t>
  </si>
  <si>
    <t>Kolagen VEGE</t>
  </si>
  <si>
    <t>Blue Diamond Spectrum</t>
  </si>
  <si>
    <t>45 ml</t>
  </si>
  <si>
    <t>18 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</si>
</sst>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#,##0.00\ &quot;zł&quot;;[Red]\-#,##0.00\ &quot;zł&quot;"/>
    <numFmt numFmtId="164" formatCode="#,##0.00&quot; zł&quot;"/>
    <numFmt numFmtId="165" formatCode="#,##0.00\ &quot;zł&quot;"/>
    <numFmt numFmtId="166" formatCode="[$-F800]dddd\,\ mmmm\ dd\,\ yyyy"/>
  </numFmts>
  <fonts count="14" x14ac:knownFonts="1"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0"/>
      <color rgb="FF002142"/>
      <name val="Verdana"/>
      <family val="2"/>
      <charset val="238"/>
    </font>
    <font>
      <sz val="10"/>
      <color rgb="FF002142"/>
      <name val="Verdana"/>
      <family val="2"/>
      <charset val="238"/>
    </font>
    <font>
      <u/>
      <sz val="10"/>
      <color rgb="FF002142"/>
      <name val="Verdana"/>
      <family val="2"/>
      <charset val="238"/>
    </font>
    <font>
      <u/>
      <sz val="10"/>
      <color theme="10"/>
      <name val="Verdana"/>
      <family val="2"/>
      <charset val="238"/>
    </font>
    <font>
      <b/>
      <sz val="11"/>
      <color rgb="FF002142"/>
      <name val="Verdana"/>
      <family val="2"/>
      <charset val="238"/>
    </font>
    <font>
      <b/>
      <sz val="12"/>
      <color rgb="FF002142"/>
      <name val="Verdana"/>
      <family val="2"/>
      <charset val="238"/>
    </font>
    <font>
      <sz val="11"/>
      <color rgb="FF002142"/>
      <name val="Verdana"/>
      <family val="2"/>
      <charset val="238"/>
    </font>
    <font>
      <sz val="12"/>
      <color rgb="FF002142"/>
      <name val="Verdana"/>
      <family val="2"/>
      <charset val="238"/>
    </font>
    <font>
      <vertAlign val="superscript"/>
      <sz val="10"/>
      <color rgb="FF002142"/>
      <name val="Verdana"/>
      <family val="2"/>
      <charset val="238"/>
    </font>
    <font>
      <sz val="10"/>
      <name val="Verdana"/>
      <family val="2"/>
      <charset val="238"/>
    </font>
    <font>
      <sz val="9"/>
      <color rgb="FF002142"/>
      <name val="Verdana"/>
      <family val="2"/>
      <charset val="238"/>
    </font>
    <font>
      <b/>
      <sz val="9"/>
      <color rgb="FF002142"/>
      <name val="Verdana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5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49">
    <xf numFmtId="0" fontId="0" fillId="0" borderId="0" xfId="0"/>
    <xf numFmtId="0" fontId="3" fillId="2" borderId="0" xfId="0" applyFont="1" applyFill="1" applyAlignment="1" applyProtection="1">
      <alignment horizontal="center" vertical="center"/>
    </xf>
    <xf numFmtId="0" fontId="3" fillId="2" borderId="0" xfId="0" applyFont="1" applyFill="1" applyAlignment="1" applyProtection="1">
      <alignment vertical="center"/>
    </xf>
    <xf numFmtId="0" fontId="4" fillId="2" borderId="0" xfId="1" applyFont="1" applyFill="1" applyAlignment="1" applyProtection="1">
      <alignment horizontal="center" vertical="center"/>
    </xf>
    <xf numFmtId="0" fontId="3" fillId="2" borderId="0" xfId="0" applyNumberFormat="1" applyFont="1" applyFill="1" applyBorder="1" applyAlignment="1" applyProtection="1">
      <alignment vertical="center"/>
    </xf>
    <xf numFmtId="0" fontId="3" fillId="2" borderId="0" xfId="0" applyNumberFormat="1" applyFont="1" applyFill="1" applyBorder="1" applyAlignment="1" applyProtection="1">
      <alignment horizontal="center" vertical="center"/>
    </xf>
    <xf numFmtId="164" fontId="3" fillId="2" borderId="0" xfId="0" applyNumberFormat="1" applyFont="1" applyFill="1" applyBorder="1" applyAlignment="1" applyProtection="1">
      <alignment vertical="center"/>
    </xf>
    <xf numFmtId="0" fontId="3" fillId="2" borderId="0" xfId="0" applyNumberFormat="1" applyFont="1" applyFill="1" applyBorder="1" applyAlignment="1" applyProtection="1">
      <alignment horizontal="center" vertical="center"/>
      <protection locked="0"/>
    </xf>
    <xf numFmtId="0" fontId="3" fillId="2" borderId="0" xfId="0" applyNumberFormat="1" applyFont="1" applyFill="1" applyBorder="1" applyAlignment="1" applyProtection="1">
      <alignment vertical="center"/>
      <protection locked="0"/>
    </xf>
    <xf numFmtId="2" fontId="3" fillId="2" borderId="3" xfId="0" applyNumberFormat="1" applyFont="1" applyFill="1" applyBorder="1" applyAlignment="1" applyProtection="1">
      <alignment vertical="center"/>
      <protection locked="0"/>
    </xf>
    <xf numFmtId="0" fontId="3" fillId="2" borderId="0" xfId="0" applyFont="1" applyFill="1" applyAlignment="1" applyProtection="1">
      <alignment horizontal="center" vertical="center"/>
      <protection locked="0"/>
    </xf>
    <xf numFmtId="49" fontId="3" fillId="3" borderId="25" xfId="0" applyNumberFormat="1" applyFont="1" applyFill="1" applyBorder="1" applyAlignment="1" applyProtection="1">
      <alignment horizontal="center" vertical="center"/>
      <protection locked="0"/>
    </xf>
    <xf numFmtId="0" fontId="3" fillId="3" borderId="11" xfId="0" applyNumberFormat="1" applyFont="1" applyFill="1" applyBorder="1" applyAlignment="1" applyProtection="1">
      <alignment horizontal="center" vertical="center"/>
      <protection locked="0"/>
    </xf>
    <xf numFmtId="166" fontId="3" fillId="3" borderId="11" xfId="0" applyNumberFormat="1" applyFont="1" applyFill="1" applyBorder="1" applyAlignment="1" applyProtection="1">
      <alignment horizontal="center" vertical="center"/>
      <protection locked="0"/>
    </xf>
    <xf numFmtId="49" fontId="3" fillId="3" borderId="11" xfId="0" applyNumberFormat="1" applyFont="1" applyFill="1" applyBorder="1" applyAlignment="1" applyProtection="1">
      <alignment horizontal="center" vertical="center"/>
      <protection locked="0"/>
    </xf>
    <xf numFmtId="49" fontId="3" fillId="3" borderId="14" xfId="0" applyNumberFormat="1" applyFont="1" applyFill="1" applyBorder="1" applyAlignment="1" applyProtection="1">
      <alignment horizontal="center" vertical="center"/>
      <protection locked="0"/>
    </xf>
    <xf numFmtId="0" fontId="3" fillId="3" borderId="3" xfId="0" applyNumberFormat="1" applyFont="1" applyFill="1" applyBorder="1" applyAlignment="1" applyProtection="1">
      <alignment vertical="center"/>
      <protection locked="0"/>
    </xf>
    <xf numFmtId="0" fontId="3" fillId="3" borderId="6" xfId="0" applyNumberFormat="1" applyFont="1" applyFill="1" applyBorder="1" applyAlignment="1" applyProtection="1">
      <alignment vertical="center"/>
      <protection locked="0"/>
    </xf>
    <xf numFmtId="2" fontId="7" fillId="2" borderId="0" xfId="0" applyNumberFormat="1" applyFont="1" applyFill="1" applyBorder="1" applyAlignment="1" applyProtection="1">
      <alignment horizontal="center" vertical="center"/>
    </xf>
    <xf numFmtId="4" fontId="7" fillId="3" borderId="30" xfId="0" applyNumberFormat="1" applyFont="1" applyFill="1" applyBorder="1" applyAlignment="1" applyProtection="1">
      <alignment vertical="center"/>
    </xf>
    <xf numFmtId="0" fontId="9" fillId="2" borderId="0" xfId="0" applyNumberFormat="1" applyFont="1" applyFill="1" applyBorder="1" applyAlignment="1" applyProtection="1">
      <alignment vertical="center"/>
    </xf>
    <xf numFmtId="0" fontId="9" fillId="3" borderId="6" xfId="0" applyNumberFormat="1" applyFont="1" applyFill="1" applyBorder="1" applyAlignment="1" applyProtection="1">
      <alignment vertical="center"/>
      <protection locked="0"/>
    </xf>
    <xf numFmtId="165" fontId="3" fillId="3" borderId="36" xfId="0" applyNumberFormat="1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 applyProtection="1">
      <alignment horizontal="center" vertical="center"/>
    </xf>
    <xf numFmtId="165" fontId="6" fillId="5" borderId="31" xfId="0" applyNumberFormat="1" applyFont="1" applyFill="1" applyBorder="1" applyAlignment="1" applyProtection="1">
      <alignment horizontal="center" vertical="center"/>
    </xf>
    <xf numFmtId="164" fontId="2" fillId="5" borderId="33" xfId="0" applyNumberFormat="1" applyFont="1" applyFill="1" applyBorder="1" applyAlignment="1" applyProtection="1">
      <alignment vertical="center"/>
    </xf>
    <xf numFmtId="165" fontId="3" fillId="4" borderId="1" xfId="0" applyNumberFormat="1" applyFont="1" applyFill="1" applyBorder="1" applyAlignment="1" applyProtection="1">
      <alignment horizontal="right" vertical="center"/>
      <protection locked="0"/>
    </xf>
    <xf numFmtId="0" fontId="6" fillId="5" borderId="4" xfId="0" applyFont="1" applyFill="1" applyBorder="1" applyAlignment="1" applyProtection="1">
      <alignment horizontal="center" vertical="center" wrapText="1"/>
    </xf>
    <xf numFmtId="0" fontId="6" fillId="5" borderId="33" xfId="0" applyFont="1" applyFill="1" applyBorder="1" applyAlignment="1" applyProtection="1">
      <alignment horizontal="center" vertical="center" wrapText="1"/>
    </xf>
    <xf numFmtId="0" fontId="6" fillId="5" borderId="3" xfId="0" applyFont="1" applyFill="1" applyBorder="1" applyAlignment="1" applyProtection="1">
      <alignment horizontal="center" vertical="center" wrapText="1"/>
    </xf>
    <xf numFmtId="0" fontId="6" fillId="5" borderId="37" xfId="0" applyFont="1" applyFill="1" applyBorder="1" applyAlignment="1" applyProtection="1">
      <alignment vertical="center" wrapText="1"/>
    </xf>
    <xf numFmtId="0" fontId="6" fillId="5" borderId="38" xfId="0" applyFont="1" applyFill="1" applyBorder="1" applyAlignment="1" applyProtection="1">
      <alignment vertical="center" wrapText="1"/>
    </xf>
    <xf numFmtId="2" fontId="3" fillId="3" borderId="8" xfId="0" applyNumberFormat="1" applyFont="1" applyFill="1" applyBorder="1" applyAlignment="1" applyProtection="1">
      <alignment horizontal="center" vertical="center" wrapText="1"/>
    </xf>
    <xf numFmtId="165" fontId="3" fillId="3" borderId="11" xfId="0" applyNumberFormat="1" applyFont="1" applyFill="1" applyBorder="1" applyAlignment="1" applyProtection="1">
      <alignment horizontal="center" vertical="center" wrapText="1"/>
    </xf>
    <xf numFmtId="0" fontId="3" fillId="3" borderId="10" xfId="0" applyFont="1" applyFill="1" applyBorder="1" applyAlignment="1" applyProtection="1">
      <alignment horizontal="center" vertical="center" wrapText="1"/>
    </xf>
    <xf numFmtId="1" fontId="3" fillId="3" borderId="12" xfId="0" applyNumberFormat="1" applyFont="1" applyFill="1" applyBorder="1" applyAlignment="1" applyProtection="1">
      <alignment vertical="center" wrapText="1"/>
      <protection locked="0"/>
    </xf>
    <xf numFmtId="4" fontId="3" fillId="3" borderId="11" xfId="0" applyNumberFormat="1" applyFont="1" applyFill="1" applyBorder="1" applyAlignment="1" applyProtection="1">
      <alignment horizontal="center" vertical="center"/>
    </xf>
    <xf numFmtId="2" fontId="3" fillId="3" borderId="42" xfId="0" applyNumberFormat="1" applyFont="1" applyFill="1" applyBorder="1" applyAlignment="1" applyProtection="1">
      <alignment horizontal="center" vertical="center"/>
    </xf>
    <xf numFmtId="2" fontId="3" fillId="3" borderId="12" xfId="0" applyNumberFormat="1" applyFont="1" applyFill="1" applyBorder="1" applyAlignment="1" applyProtection="1">
      <alignment horizontal="center" vertical="center"/>
    </xf>
    <xf numFmtId="165" fontId="6" fillId="5" borderId="46" xfId="0" applyNumberFormat="1" applyFont="1" applyFill="1" applyBorder="1" applyAlignment="1" applyProtection="1">
      <alignment horizontal="center" vertical="center" wrapText="1"/>
    </xf>
    <xf numFmtId="0" fontId="3" fillId="3" borderId="13" xfId="0" applyFont="1" applyFill="1" applyBorder="1" applyAlignment="1" applyProtection="1">
      <alignment horizontal="center" vertical="center" wrapText="1"/>
    </xf>
    <xf numFmtId="0" fontId="3" fillId="3" borderId="9" xfId="0" applyFont="1" applyFill="1" applyBorder="1" applyAlignment="1" applyProtection="1">
      <alignment horizontal="center" vertical="center"/>
    </xf>
    <xf numFmtId="1" fontId="3" fillId="3" borderId="35" xfId="0" applyNumberFormat="1" applyFont="1" applyFill="1" applyBorder="1" applyAlignment="1" applyProtection="1">
      <alignment vertical="center" wrapText="1"/>
      <protection locked="0"/>
    </xf>
    <xf numFmtId="165" fontId="3" fillId="3" borderId="14" xfId="0" applyNumberFormat="1" applyFont="1" applyFill="1" applyBorder="1" applyAlignment="1" applyProtection="1">
      <alignment horizontal="center" vertical="center" wrapText="1"/>
    </xf>
    <xf numFmtId="0" fontId="3" fillId="2" borderId="0" xfId="0" applyFont="1" applyFill="1" applyBorder="1" applyAlignment="1" applyProtection="1">
      <alignment horizontal="center" vertical="center"/>
    </xf>
    <xf numFmtId="0" fontId="3" fillId="2" borderId="0" xfId="0" applyFont="1" applyFill="1" applyBorder="1" applyAlignment="1" applyProtection="1">
      <alignment vertical="center"/>
    </xf>
    <xf numFmtId="2" fontId="3" fillId="3" borderId="22" xfId="0" applyNumberFormat="1" applyFont="1" applyFill="1" applyBorder="1" applyAlignment="1" applyProtection="1">
      <alignment horizontal="center" vertical="center"/>
    </xf>
    <xf numFmtId="0" fontId="3" fillId="2" borderId="0" xfId="0" applyFont="1" applyFill="1" applyAlignment="1" applyProtection="1">
      <alignment horizontal="center" vertical="center"/>
    </xf>
    <xf numFmtId="0" fontId="3" fillId="2" borderId="0" xfId="0" applyFont="1" applyFill="1" applyAlignment="1" applyProtection="1">
      <alignment horizontal="center" vertical="center"/>
    </xf>
    <xf numFmtId="0" fontId="3" fillId="2" borderId="0" xfId="0" applyFont="1" applyFill="1" applyAlignment="1" applyProtection="1">
      <alignment horizontal="left" vertical="center"/>
    </xf>
    <xf numFmtId="0" fontId="3" fillId="2" borderId="0" xfId="0" applyFont="1" applyFill="1" applyAlignment="1" applyProtection="1">
      <alignment horizontal="center" vertical="center"/>
    </xf>
    <xf numFmtId="1" fontId="3" fillId="6" borderId="1" xfId="0" applyNumberFormat="1" applyFont="1" applyFill="1" applyBorder="1" applyAlignment="1" applyProtection="1">
      <alignment horizontal="center" vertical="center" wrapText="1"/>
      <protection locked="0"/>
    </xf>
    <xf numFmtId="1" fontId="11" fillId="6" borderId="1" xfId="0" applyNumberFormat="1" applyFont="1" applyFill="1" applyBorder="1" applyAlignment="1" applyProtection="1">
      <alignment horizontal="center" vertical="center"/>
      <protection locked="0"/>
    </xf>
    <xf numFmtId="165" fontId="3" fillId="3" borderId="15" xfId="0" applyNumberFormat="1" applyFont="1" applyFill="1" applyBorder="1" applyAlignment="1" applyProtection="1">
      <alignment horizontal="center" vertical="center"/>
    </xf>
    <xf numFmtId="1" fontId="11" fillId="6" borderId="33" xfId="0" applyNumberFormat="1" applyFont="1" applyFill="1" applyBorder="1" applyAlignment="1" applyProtection="1">
      <alignment horizontal="center" vertical="center"/>
      <protection locked="0"/>
    </xf>
    <xf numFmtId="2" fontId="3" fillId="3" borderId="16" xfId="0" applyNumberFormat="1" applyFont="1" applyFill="1" applyBorder="1" applyAlignment="1" applyProtection="1">
      <alignment horizontal="center" vertical="center"/>
    </xf>
    <xf numFmtId="4" fontId="3" fillId="3" borderId="39" xfId="0" applyNumberFormat="1" applyFont="1" applyFill="1" applyBorder="1" applyAlignment="1" applyProtection="1">
      <alignment horizontal="center" vertical="center"/>
    </xf>
    <xf numFmtId="0" fontId="3" fillId="3" borderId="8" xfId="0" applyFont="1" applyFill="1" applyBorder="1" applyAlignment="1" applyProtection="1">
      <alignment horizontal="center" vertical="center"/>
    </xf>
    <xf numFmtId="0" fontId="3" fillId="2" borderId="0" xfId="0" applyFont="1" applyFill="1" applyAlignment="1" applyProtection="1">
      <alignment horizontal="center" vertical="center"/>
    </xf>
    <xf numFmtId="2" fontId="3" fillId="3" borderId="28" xfId="0" applyNumberFormat="1" applyFont="1" applyFill="1" applyBorder="1" applyAlignment="1" applyProtection="1">
      <alignment horizontal="center" vertical="center"/>
    </xf>
    <xf numFmtId="4" fontId="3" fillId="3" borderId="52" xfId="0" applyNumberFormat="1" applyFont="1" applyFill="1" applyBorder="1" applyAlignment="1" applyProtection="1">
      <alignment horizontal="center" vertical="center"/>
    </xf>
    <xf numFmtId="0" fontId="11" fillId="0" borderId="0" xfId="0" applyFont="1" applyFill="1" applyAlignment="1" applyProtection="1">
      <alignment vertical="center"/>
    </xf>
    <xf numFmtId="165" fontId="2" fillId="3" borderId="31" xfId="0" applyNumberFormat="1" applyFont="1" applyFill="1" applyBorder="1" applyAlignment="1" applyProtection="1">
      <alignment horizontal="right" vertical="center"/>
    </xf>
    <xf numFmtId="0" fontId="9" fillId="2" borderId="49" xfId="0" applyNumberFormat="1" applyFont="1" applyFill="1" applyBorder="1" applyAlignment="1" applyProtection="1">
      <alignment vertical="center"/>
    </xf>
    <xf numFmtId="0" fontId="3" fillId="3" borderId="24" xfId="0" applyFont="1" applyFill="1" applyBorder="1" applyAlignment="1" applyProtection="1">
      <alignment horizontal="center" vertical="center" wrapText="1"/>
    </xf>
    <xf numFmtId="0" fontId="3" fillId="3" borderId="7" xfId="0" applyFont="1" applyFill="1" applyBorder="1" applyAlignment="1" applyProtection="1">
      <alignment horizontal="center" vertical="center"/>
    </xf>
    <xf numFmtId="1" fontId="3" fillId="3" borderId="42" xfId="0" applyNumberFormat="1" applyFont="1" applyFill="1" applyBorder="1" applyAlignment="1" applyProtection="1">
      <alignment vertical="center" wrapText="1"/>
      <protection locked="0"/>
    </xf>
    <xf numFmtId="2" fontId="3" fillId="3" borderId="7" xfId="0" applyNumberFormat="1" applyFont="1" applyFill="1" applyBorder="1" applyAlignment="1" applyProtection="1">
      <alignment horizontal="center" vertical="center" wrapText="1"/>
    </xf>
    <xf numFmtId="165" fontId="3" fillId="3" borderId="25" xfId="0" applyNumberFormat="1" applyFont="1" applyFill="1" applyBorder="1" applyAlignment="1" applyProtection="1">
      <alignment horizontal="center" vertical="center" wrapText="1"/>
    </xf>
    <xf numFmtId="2" fontId="3" fillId="3" borderId="9" xfId="0" applyNumberFormat="1" applyFont="1" applyFill="1" applyBorder="1" applyAlignment="1" applyProtection="1">
      <alignment horizontal="center" vertical="center" wrapText="1"/>
    </xf>
    <xf numFmtId="165" fontId="3" fillId="3" borderId="41" xfId="0" applyNumberFormat="1" applyFont="1" applyFill="1" applyBorder="1" applyAlignment="1" applyProtection="1">
      <alignment horizontal="right" vertical="center" indent="1"/>
    </xf>
    <xf numFmtId="165" fontId="3" fillId="3" borderId="36" xfId="0" applyNumberFormat="1" applyFont="1" applyFill="1" applyBorder="1" applyAlignment="1" applyProtection="1">
      <alignment horizontal="right" vertical="center" indent="1"/>
    </xf>
    <xf numFmtId="165" fontId="3" fillId="3" borderId="54" xfId="0" applyNumberFormat="1" applyFont="1" applyFill="1" applyBorder="1" applyAlignment="1" applyProtection="1">
      <alignment horizontal="right" vertical="center" indent="1"/>
    </xf>
    <xf numFmtId="165" fontId="3" fillId="3" borderId="7" xfId="0" applyNumberFormat="1" applyFont="1" applyFill="1" applyBorder="1" applyAlignment="1" applyProtection="1">
      <alignment horizontal="right" vertical="center" wrapText="1" indent="1"/>
    </xf>
    <xf numFmtId="165" fontId="3" fillId="3" borderId="8" xfId="0" applyNumberFormat="1" applyFont="1" applyFill="1" applyBorder="1" applyAlignment="1" applyProtection="1">
      <alignment horizontal="right" vertical="center" wrapText="1" indent="1"/>
    </xf>
    <xf numFmtId="8" fontId="3" fillId="3" borderId="8" xfId="0" applyNumberFormat="1" applyFont="1" applyFill="1" applyBorder="1" applyAlignment="1" applyProtection="1">
      <alignment horizontal="right" vertical="center" wrapText="1" indent="1"/>
    </xf>
    <xf numFmtId="165" fontId="3" fillId="3" borderId="8" xfId="0" applyNumberFormat="1" applyFont="1" applyFill="1" applyBorder="1" applyAlignment="1" applyProtection="1">
      <alignment horizontal="right" vertical="center" indent="1"/>
    </xf>
    <xf numFmtId="165" fontId="3" fillId="3" borderId="9" xfId="0" applyNumberFormat="1" applyFont="1" applyFill="1" applyBorder="1" applyAlignment="1" applyProtection="1">
      <alignment horizontal="right" vertical="center" wrapText="1" indent="1"/>
    </xf>
    <xf numFmtId="165" fontId="3" fillId="3" borderId="0" xfId="0" applyNumberFormat="1" applyFont="1" applyFill="1" applyBorder="1" applyAlignment="1" applyProtection="1">
      <alignment horizontal="center" vertical="center"/>
    </xf>
    <xf numFmtId="2" fontId="3" fillId="3" borderId="0" xfId="0" applyNumberFormat="1" applyFont="1" applyFill="1" applyBorder="1" applyAlignment="1" applyProtection="1">
      <alignment horizontal="center" vertical="center"/>
    </xf>
    <xf numFmtId="1" fontId="3" fillId="3" borderId="0" xfId="0" applyNumberFormat="1" applyFont="1" applyFill="1" applyBorder="1" applyAlignment="1" applyProtection="1">
      <alignment horizontal="center" vertical="center"/>
      <protection locked="0"/>
    </xf>
    <xf numFmtId="4" fontId="3" fillId="3" borderId="0" xfId="0" applyNumberFormat="1" applyFont="1" applyFill="1" applyBorder="1" applyAlignment="1" applyProtection="1">
      <alignment horizontal="center" vertical="center"/>
    </xf>
    <xf numFmtId="0" fontId="6" fillId="3" borderId="49" xfId="0" applyFont="1" applyFill="1" applyBorder="1" applyAlignment="1" applyProtection="1">
      <alignment horizontal="center" vertical="center"/>
    </xf>
    <xf numFmtId="0" fontId="6" fillId="3" borderId="53" xfId="0" applyFont="1" applyFill="1" applyBorder="1" applyAlignment="1" applyProtection="1">
      <alignment horizontal="center" vertical="center"/>
    </xf>
    <xf numFmtId="0" fontId="2" fillId="3" borderId="48" xfId="0" applyFont="1" applyFill="1" applyBorder="1" applyAlignment="1" applyProtection="1">
      <alignment horizontal="center" vertical="center"/>
    </xf>
    <xf numFmtId="0" fontId="3" fillId="3" borderId="10" xfId="0" applyNumberFormat="1" applyFont="1" applyFill="1" applyBorder="1" applyAlignment="1" applyProtection="1">
      <alignment horizontal="center" vertical="center"/>
    </xf>
    <xf numFmtId="0" fontId="3" fillId="3" borderId="8" xfId="0" applyNumberFormat="1" applyFont="1" applyFill="1" applyBorder="1" applyAlignment="1" applyProtection="1">
      <alignment horizontal="center" vertical="center"/>
    </xf>
    <xf numFmtId="0" fontId="3" fillId="3" borderId="43" xfId="0" applyFont="1" applyFill="1" applyBorder="1" applyAlignment="1" applyProtection="1">
      <alignment horizontal="center" vertical="center"/>
    </xf>
    <xf numFmtId="0" fontId="3" fillId="3" borderId="44" xfId="0" applyFont="1" applyFill="1" applyBorder="1" applyAlignment="1" applyProtection="1">
      <alignment horizontal="center" vertical="center"/>
    </xf>
    <xf numFmtId="0" fontId="3" fillId="3" borderId="50" xfId="0" applyNumberFormat="1" applyFont="1" applyFill="1" applyBorder="1" applyAlignment="1" applyProtection="1">
      <alignment horizontal="center" vertical="center"/>
    </xf>
    <xf numFmtId="0" fontId="0" fillId="3" borderId="51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3" fillId="2" borderId="23" xfId="0" applyNumberFormat="1" applyFont="1" applyFill="1" applyBorder="1" applyAlignment="1" applyProtection="1">
      <alignment horizontal="center" vertical="center"/>
    </xf>
    <xf numFmtId="0" fontId="3" fillId="2" borderId="17" xfId="0" applyNumberFormat="1" applyFont="1" applyFill="1" applyBorder="1" applyAlignment="1" applyProtection="1">
      <alignment horizontal="center" vertical="center"/>
      <protection locked="0"/>
    </xf>
    <xf numFmtId="0" fontId="3" fillId="2" borderId="0" xfId="0" applyNumberFormat="1" applyFont="1" applyFill="1" applyBorder="1" applyAlignment="1" applyProtection="1">
      <alignment horizontal="center" vertical="center"/>
      <protection locked="0"/>
    </xf>
    <xf numFmtId="2" fontId="2" fillId="5" borderId="33" xfId="0" applyNumberFormat="1" applyFont="1" applyFill="1" applyBorder="1" applyAlignment="1" applyProtection="1">
      <alignment horizontal="center" vertical="center"/>
      <protection locked="0"/>
    </xf>
    <xf numFmtId="2" fontId="2" fillId="5" borderId="31" xfId="0" applyNumberFormat="1" applyFont="1" applyFill="1" applyBorder="1" applyAlignment="1" applyProtection="1">
      <alignment horizontal="center" vertical="center"/>
      <protection locked="0"/>
    </xf>
    <xf numFmtId="16" fontId="3" fillId="2" borderId="19" xfId="0" applyNumberFormat="1" applyFont="1" applyFill="1" applyBorder="1" applyAlignment="1" applyProtection="1">
      <alignment horizontal="center" vertical="center"/>
      <protection locked="0"/>
    </xf>
    <xf numFmtId="0" fontId="3" fillId="2" borderId="26" xfId="0" applyNumberFormat="1" applyFont="1" applyFill="1" applyBorder="1" applyAlignment="1" applyProtection="1">
      <alignment horizontal="center" vertical="center"/>
      <protection locked="0"/>
    </xf>
    <xf numFmtId="0" fontId="12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12" fillId="3" borderId="3" xfId="0" applyNumberFormat="1" applyFont="1" applyFill="1" applyBorder="1" applyAlignment="1" applyProtection="1">
      <alignment horizontal="center" vertical="center" wrapText="1"/>
      <protection locked="0"/>
    </xf>
    <xf numFmtId="0" fontId="12" fillId="3" borderId="5" xfId="0" applyNumberFormat="1" applyFont="1" applyFill="1" applyBorder="1" applyAlignment="1" applyProtection="1">
      <alignment horizontal="center" vertical="center" wrapText="1"/>
      <protection locked="0"/>
    </xf>
    <xf numFmtId="0" fontId="12" fillId="3" borderId="6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19" xfId="0" applyNumberFormat="1" applyFont="1" applyFill="1" applyBorder="1" applyAlignment="1" applyProtection="1">
      <alignment horizontal="center" vertical="center"/>
      <protection locked="0"/>
    </xf>
    <xf numFmtId="0" fontId="3" fillId="2" borderId="20" xfId="0" applyNumberFormat="1" applyFont="1" applyFill="1" applyBorder="1" applyAlignment="1" applyProtection="1">
      <alignment horizontal="center" vertical="center"/>
      <protection locked="0"/>
    </xf>
    <xf numFmtId="0" fontId="3" fillId="2" borderId="30" xfId="0" applyNumberFormat="1" applyFont="1" applyFill="1" applyBorder="1" applyAlignment="1" applyProtection="1">
      <alignment horizontal="center" vertical="center"/>
      <protection locked="0"/>
    </xf>
    <xf numFmtId="0" fontId="3" fillId="2" borderId="3" xfId="0" applyNumberFormat="1" applyFont="1" applyFill="1" applyBorder="1" applyAlignment="1" applyProtection="1">
      <alignment horizontal="center" vertical="center"/>
      <protection locked="0"/>
    </xf>
    <xf numFmtId="0" fontId="3" fillId="2" borderId="21" xfId="0" applyNumberFormat="1" applyFont="1" applyFill="1" applyBorder="1" applyAlignment="1" applyProtection="1">
      <alignment horizontal="center" vertical="center"/>
    </xf>
    <xf numFmtId="0" fontId="3" fillId="2" borderId="22" xfId="0" applyNumberFormat="1" applyFont="1" applyFill="1" applyBorder="1" applyAlignment="1" applyProtection="1">
      <alignment horizontal="center" vertical="center"/>
    </xf>
    <xf numFmtId="0" fontId="9" fillId="2" borderId="15" xfId="0" applyNumberFormat="1" applyFont="1" applyFill="1" applyBorder="1" applyAlignment="1" applyProtection="1">
      <alignment horizontal="center" vertical="center"/>
      <protection locked="0"/>
    </xf>
    <xf numFmtId="0" fontId="9" fillId="2" borderId="23" xfId="0" applyNumberFormat="1" applyFont="1" applyFill="1" applyBorder="1" applyAlignment="1" applyProtection="1">
      <alignment horizontal="center" vertical="center"/>
      <protection locked="0"/>
    </xf>
    <xf numFmtId="0" fontId="3" fillId="2" borderId="18" xfId="0" applyNumberFormat="1" applyFont="1" applyFill="1" applyBorder="1" applyAlignment="1" applyProtection="1">
      <alignment horizontal="center" vertical="center"/>
      <protection locked="0"/>
    </xf>
    <xf numFmtId="0" fontId="7" fillId="2" borderId="0" xfId="0" applyNumberFormat="1" applyFont="1" applyFill="1" applyBorder="1" applyAlignment="1" applyProtection="1">
      <alignment horizontal="right" vertical="center" indent="1"/>
    </xf>
    <xf numFmtId="0" fontId="12" fillId="3" borderId="48" xfId="0" applyNumberFormat="1" applyFont="1" applyFill="1" applyBorder="1" applyAlignment="1" applyProtection="1">
      <alignment horizontal="center" vertical="center" wrapText="1"/>
    </xf>
    <xf numFmtId="0" fontId="12" fillId="3" borderId="49" xfId="0" applyNumberFormat="1" applyFont="1" applyFill="1" applyBorder="1" applyAlignment="1" applyProtection="1">
      <alignment horizontal="center" vertical="center" wrapText="1"/>
    </xf>
    <xf numFmtId="0" fontId="12" fillId="3" borderId="34" xfId="0" applyNumberFormat="1" applyFont="1" applyFill="1" applyBorder="1" applyAlignment="1" applyProtection="1">
      <alignment horizontal="center" vertical="center" wrapText="1"/>
    </xf>
    <xf numFmtId="0" fontId="9" fillId="3" borderId="48" xfId="0" applyNumberFormat="1" applyFont="1" applyFill="1" applyBorder="1" applyAlignment="1" applyProtection="1">
      <alignment horizontal="center" vertical="center"/>
    </xf>
    <xf numFmtId="0" fontId="9" fillId="3" borderId="49" xfId="0" applyNumberFormat="1" applyFont="1" applyFill="1" applyBorder="1" applyAlignment="1" applyProtection="1">
      <alignment horizontal="center" vertical="center"/>
    </xf>
    <xf numFmtId="0" fontId="9" fillId="3" borderId="53" xfId="0" applyNumberFormat="1" applyFont="1" applyFill="1" applyBorder="1" applyAlignment="1" applyProtection="1">
      <alignment horizontal="center" vertical="center"/>
    </xf>
    <xf numFmtId="0" fontId="9" fillId="4" borderId="48" xfId="0" applyNumberFormat="1" applyFont="1" applyFill="1" applyBorder="1" applyAlignment="1" applyProtection="1">
      <alignment horizontal="center" vertical="center"/>
    </xf>
    <xf numFmtId="0" fontId="9" fillId="4" borderId="49" xfId="0" applyNumberFormat="1" applyFont="1" applyFill="1" applyBorder="1" applyAlignment="1" applyProtection="1">
      <alignment horizontal="center" vertical="center"/>
    </xf>
    <xf numFmtId="0" fontId="9" fillId="4" borderId="53" xfId="0" applyNumberFormat="1" applyFont="1" applyFill="1" applyBorder="1" applyAlignment="1" applyProtection="1">
      <alignment horizontal="center" vertical="center"/>
    </xf>
    <xf numFmtId="0" fontId="2" fillId="5" borderId="10" xfId="0" applyFont="1" applyFill="1" applyBorder="1" applyAlignment="1" applyProtection="1">
      <alignment horizontal="center" vertical="center"/>
    </xf>
    <xf numFmtId="0" fontId="2" fillId="5" borderId="8" xfId="0" applyFont="1" applyFill="1" applyBorder="1" applyAlignment="1" applyProtection="1">
      <alignment horizontal="center" vertical="center"/>
    </xf>
    <xf numFmtId="0" fontId="3" fillId="2" borderId="0" xfId="0" applyFont="1" applyFill="1" applyAlignment="1" applyProtection="1">
      <alignment horizontal="center" vertical="center"/>
    </xf>
    <xf numFmtId="0" fontId="3" fillId="2" borderId="0" xfId="0" applyFont="1" applyFill="1" applyAlignment="1" applyProtection="1">
      <alignment horizontal="center" vertical="center" wrapText="1"/>
    </xf>
    <xf numFmtId="0" fontId="2" fillId="5" borderId="13" xfId="0" applyFont="1" applyFill="1" applyBorder="1" applyAlignment="1" applyProtection="1">
      <alignment horizontal="center" vertical="center"/>
    </xf>
    <xf numFmtId="0" fontId="2" fillId="5" borderId="9" xfId="0" applyFont="1" applyFill="1" applyBorder="1" applyAlignment="1" applyProtection="1">
      <alignment horizontal="center" vertical="center"/>
    </xf>
    <xf numFmtId="0" fontId="2" fillId="5" borderId="24" xfId="0" applyFont="1" applyFill="1" applyBorder="1" applyAlignment="1" applyProtection="1">
      <alignment horizontal="center" vertical="center"/>
    </xf>
    <xf numFmtId="0" fontId="2" fillId="5" borderId="7" xfId="0" applyFont="1" applyFill="1" applyBorder="1" applyAlignment="1" applyProtection="1">
      <alignment horizontal="center" vertical="center"/>
    </xf>
    <xf numFmtId="0" fontId="5" fillId="2" borderId="0" xfId="1" applyFont="1" applyFill="1" applyAlignment="1" applyProtection="1">
      <alignment horizontal="center" vertical="center"/>
    </xf>
    <xf numFmtId="0" fontId="3" fillId="2" borderId="0" xfId="0" applyFont="1" applyFill="1" applyBorder="1" applyAlignment="1" applyProtection="1">
      <alignment horizontal="center" vertical="center"/>
    </xf>
    <xf numFmtId="0" fontId="7" fillId="3" borderId="27" xfId="0" applyNumberFormat="1" applyFont="1" applyFill="1" applyBorder="1" applyAlignment="1" applyProtection="1">
      <alignment horizontal="left" vertical="center"/>
    </xf>
    <xf numFmtId="0" fontId="7" fillId="3" borderId="28" xfId="0" applyNumberFormat="1" applyFont="1" applyFill="1" applyBorder="1" applyAlignment="1" applyProtection="1">
      <alignment horizontal="left" vertical="center"/>
    </xf>
    <xf numFmtId="0" fontId="7" fillId="3" borderId="32" xfId="0" applyNumberFormat="1" applyFont="1" applyFill="1" applyBorder="1" applyAlignment="1" applyProtection="1">
      <alignment horizontal="left" vertical="center"/>
    </xf>
    <xf numFmtId="0" fontId="7" fillId="2" borderId="0" xfId="0" applyFont="1" applyFill="1" applyBorder="1" applyAlignment="1" applyProtection="1">
      <alignment horizontal="right" vertical="center" wrapText="1"/>
    </xf>
    <xf numFmtId="0" fontId="7" fillId="2" borderId="40" xfId="0" applyFont="1" applyFill="1" applyBorder="1" applyAlignment="1" applyProtection="1">
      <alignment horizontal="right" vertical="center" wrapText="1"/>
    </xf>
    <xf numFmtId="2" fontId="6" fillId="5" borderId="47" xfId="0" applyNumberFormat="1" applyFont="1" applyFill="1" applyBorder="1" applyAlignment="1" applyProtection="1">
      <alignment horizontal="center" vertical="center" wrapText="1"/>
    </xf>
    <xf numFmtId="2" fontId="6" fillId="5" borderId="45" xfId="0" applyNumberFormat="1" applyFont="1" applyFill="1" applyBorder="1" applyAlignment="1" applyProtection="1">
      <alignment horizontal="center" vertical="center" wrapText="1"/>
    </xf>
    <xf numFmtId="0" fontId="3" fillId="3" borderId="10" xfId="0" applyNumberFormat="1" applyFont="1" applyFill="1" applyBorder="1" applyAlignment="1" applyProtection="1">
      <alignment horizontal="center" vertical="center" wrapText="1"/>
    </xf>
    <xf numFmtId="0" fontId="6" fillId="3" borderId="27" xfId="0" applyFont="1" applyFill="1" applyBorder="1" applyAlignment="1" applyProtection="1">
      <alignment horizontal="center" vertical="center"/>
    </xf>
    <xf numFmtId="0" fontId="8" fillId="3" borderId="28" xfId="0" applyFont="1" applyFill="1" applyBorder="1" applyAlignment="1" applyProtection="1">
      <alignment horizontal="center" vertical="center"/>
    </xf>
    <xf numFmtId="0" fontId="8" fillId="3" borderId="29" xfId="0" applyFont="1" applyFill="1" applyBorder="1" applyAlignment="1" applyProtection="1">
      <alignment horizontal="center" vertical="center"/>
    </xf>
    <xf numFmtId="0" fontId="3" fillId="3" borderId="57" xfId="0" applyNumberFormat="1" applyFont="1" applyFill="1" applyBorder="1" applyAlignment="1" applyProtection="1">
      <alignment horizontal="center" vertical="center"/>
    </xf>
    <xf numFmtId="0" fontId="0" fillId="3" borderId="58" xfId="0" applyFill="1" applyBorder="1" applyAlignment="1">
      <alignment horizontal="center" vertical="center"/>
    </xf>
    <xf numFmtId="0" fontId="0" fillId="3" borderId="22" xfId="0" applyFill="1" applyBorder="1" applyAlignment="1">
      <alignment horizontal="center" vertical="center"/>
    </xf>
    <xf numFmtId="0" fontId="3" fillId="3" borderId="55" xfId="0" applyNumberFormat="1" applyFont="1" applyFill="1" applyBorder="1" applyAlignment="1" applyProtection="1">
      <alignment horizontal="center" vertical="center"/>
    </xf>
    <xf numFmtId="0" fontId="3" fillId="3" borderId="56" xfId="0" applyNumberFormat="1" applyFont="1" applyFill="1" applyBorder="1" applyAlignment="1" applyProtection="1">
      <alignment horizontal="center" vertical="center"/>
    </xf>
    <xf numFmtId="0" fontId="3" fillId="3" borderId="17" xfId="0" applyNumberFormat="1" applyFont="1" applyFill="1" applyBorder="1" applyAlignment="1" applyProtection="1">
      <alignment horizontal="center" vertical="center"/>
    </xf>
  </cellXfs>
  <cellStyles count="2">
    <cellStyle name="Hiperłącze" xfId="1" builtinId="8"/>
    <cellStyle name="Normalny" xfId="0" builtinId="0"/>
  </cellStyles>
  <dxfs count="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protection locked="1" hidden="0"/>
    </dxf>
  </dxfs>
  <tableStyles count="0" defaultTableStyle="TableStyleMedium9" defaultPivotStyle="PivotStyleLight16"/>
  <colors>
    <mruColors>
      <color rgb="FF00214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44824</xdr:colOff>
      <xdr:row>1</xdr:row>
      <xdr:rowOff>164588</xdr:rowOff>
    </xdr:from>
    <xdr:to>
      <xdr:col>1</xdr:col>
      <xdr:colOff>2409266</xdr:colOff>
      <xdr:row>4</xdr:row>
      <xdr:rowOff>201706</xdr:rowOff>
    </xdr:to>
    <xdr:pic>
      <xdr:nvPicPr>
        <xdr:cNvPr id="2" name="Obraz 1">
          <a:extLst>
            <a:ext uri="{FF2B5EF4-FFF2-40B4-BE49-F238E27FC236}">
              <a16:creationId xmlns="" xmlns:a16="http://schemas.microsoft.com/office/drawing/2014/main" id="{E951FFD2-50E9-4B0C-805F-3CC1B428523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789" b="25857"/>
        <a:stretch/>
      </xdr:blipFill>
      <xdr:spPr>
        <a:xfrm>
          <a:off x="433295" y="336412"/>
          <a:ext cx="2364442" cy="679588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ela1" displayName="Tabela1" ref="A1:A4" totalsRowShown="0" dataDxfId="1">
  <autoFilter ref="A1:A4"/>
  <tableColumns count="1">
    <tableColumn id="1" name="Medoty wysyłki" dataDxfId="0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id="2" name="Tabela2" displayName="Tabela2" ref="C1:C5" totalsRowShown="0">
  <autoFilter ref="C1:C5"/>
  <tableColumns count="1">
    <tableColumn id="1" name="Metoda Płatności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zamowienia@colway.pl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26"/>
  <sheetViews>
    <sheetView tabSelected="1" topLeftCell="B25" zoomScale="80" zoomScaleNormal="80" zoomScalePageLayoutView="81" workbookViewId="0">
      <selection activeCell="K78" sqref="K78"/>
    </sheetView>
  </sheetViews>
  <sheetFormatPr defaultColWidth="9" defaultRowHeight="12.75" x14ac:dyDescent="0.25"/>
  <cols>
    <col min="1" max="1" width="5.42578125" style="2" customWidth="1"/>
    <col min="2" max="2" width="38.7109375" style="1" customWidth="1"/>
    <col min="3" max="3" width="15.85546875" style="1" customWidth="1"/>
    <col min="4" max="5" width="12.85546875" style="1" customWidth="1"/>
    <col min="6" max="6" width="7.85546875" style="1" customWidth="1"/>
    <col min="7" max="7" width="9.140625" style="1" hidden="1" customWidth="1"/>
    <col min="8" max="8" width="20.140625" style="1" customWidth="1"/>
    <col min="9" max="9" width="24.7109375" style="1" customWidth="1"/>
    <col min="10" max="10" width="0.7109375" style="2" customWidth="1"/>
    <col min="11" max="11" width="11.28515625" style="2" customWidth="1"/>
    <col min="12" max="12" width="11.42578125" style="2" customWidth="1"/>
    <col min="13" max="16384" width="9" style="2"/>
  </cols>
  <sheetData>
    <row r="2" spans="2:10" ht="14.25" customHeight="1" thickBot="1" x14ac:dyDescent="0.3">
      <c r="B2" s="124"/>
      <c r="C2" s="125" t="s">
        <v>109</v>
      </c>
      <c r="D2" s="125"/>
      <c r="E2" s="125"/>
    </row>
    <row r="3" spans="2:10" ht="18" customHeight="1" x14ac:dyDescent="0.25">
      <c r="B3" s="124"/>
      <c r="C3" s="125"/>
      <c r="D3" s="125"/>
      <c r="E3" s="125"/>
      <c r="F3" s="128" t="s">
        <v>25</v>
      </c>
      <c r="G3" s="129"/>
      <c r="H3" s="129"/>
      <c r="I3" s="11"/>
    </row>
    <row r="4" spans="2:10" ht="18" customHeight="1" x14ac:dyDescent="0.25">
      <c r="B4" s="124"/>
      <c r="C4" s="125"/>
      <c r="D4" s="125"/>
      <c r="E4" s="125"/>
      <c r="F4" s="122" t="s">
        <v>23</v>
      </c>
      <c r="G4" s="123"/>
      <c r="H4" s="123"/>
      <c r="I4" s="12"/>
    </row>
    <row r="5" spans="2:10" ht="17.25" customHeight="1" x14ac:dyDescent="0.25">
      <c r="B5" s="124"/>
      <c r="C5" s="125"/>
      <c r="D5" s="125"/>
      <c r="E5" s="125"/>
      <c r="F5" s="122" t="s">
        <v>24</v>
      </c>
      <c r="G5" s="123"/>
      <c r="H5" s="123"/>
      <c r="I5" s="13"/>
    </row>
    <row r="6" spans="2:10" ht="18" customHeight="1" x14ac:dyDescent="0.25">
      <c r="B6" s="3"/>
      <c r="C6" s="130" t="s">
        <v>44</v>
      </c>
      <c r="D6" s="124"/>
      <c r="E6" s="131"/>
      <c r="F6" s="122" t="s">
        <v>47</v>
      </c>
      <c r="G6" s="123"/>
      <c r="H6" s="123"/>
      <c r="I6" s="14"/>
    </row>
    <row r="7" spans="2:10" ht="20.25" customHeight="1" thickBot="1" x14ac:dyDescent="0.3">
      <c r="F7" s="126" t="s">
        <v>46</v>
      </c>
      <c r="G7" s="127"/>
      <c r="H7" s="127"/>
      <c r="I7" s="15"/>
    </row>
    <row r="8" spans="2:10" ht="2.25" customHeight="1" thickBot="1" x14ac:dyDescent="0.3"/>
    <row r="9" spans="2:10" ht="28.5" customHeight="1" thickBot="1" x14ac:dyDescent="0.3">
      <c r="B9" s="28" t="s">
        <v>0</v>
      </c>
      <c r="C9" s="28" t="s">
        <v>1</v>
      </c>
      <c r="D9" s="29" t="s">
        <v>48</v>
      </c>
      <c r="E9" s="28" t="s">
        <v>2</v>
      </c>
      <c r="F9" s="30" t="s">
        <v>3</v>
      </c>
      <c r="G9" s="31"/>
      <c r="H9" s="28" t="s">
        <v>4</v>
      </c>
      <c r="I9" s="27" t="s">
        <v>5</v>
      </c>
    </row>
    <row r="10" spans="2:10" ht="14.1" customHeight="1" thickBot="1" x14ac:dyDescent="0.3">
      <c r="B10" s="64" t="s">
        <v>73</v>
      </c>
      <c r="C10" s="65" t="s">
        <v>66</v>
      </c>
      <c r="D10" s="73">
        <v>287</v>
      </c>
      <c r="E10" s="70">
        <f>ROUND(D10/1.23,2)</f>
        <v>233.33</v>
      </c>
      <c r="F10" s="51"/>
      <c r="G10" s="66"/>
      <c r="H10" s="67">
        <f>ROUND(SUM((E10*F10)/1.15),2)</f>
        <v>0</v>
      </c>
      <c r="I10" s="68">
        <f t="shared" ref="I10:I14" si="0">D10*J10*F10</f>
        <v>0</v>
      </c>
      <c r="J10" s="2">
        <v>0.57999999999999996</v>
      </c>
    </row>
    <row r="11" spans="2:10" ht="14.1" customHeight="1" thickBot="1" x14ac:dyDescent="0.3">
      <c r="B11" s="34" t="s">
        <v>65</v>
      </c>
      <c r="C11" s="57" t="s">
        <v>66</v>
      </c>
      <c r="D11" s="74">
        <v>227</v>
      </c>
      <c r="E11" s="71">
        <f t="shared" ref="E11:E48" si="1">ROUND(D11/1.23,2)</f>
        <v>184.55</v>
      </c>
      <c r="F11" s="51"/>
      <c r="G11" s="35"/>
      <c r="H11" s="32">
        <f t="shared" ref="H11:H48" si="2">ROUND(SUM((E11*F11)/1.15),2)</f>
        <v>0</v>
      </c>
      <c r="I11" s="33">
        <f t="shared" ref="I11" si="3">D11*J11*F11</f>
        <v>0</v>
      </c>
      <c r="J11" s="2">
        <v>0.57999999999999996</v>
      </c>
    </row>
    <row r="12" spans="2:10" ht="14.1" customHeight="1" thickBot="1" x14ac:dyDescent="0.3">
      <c r="B12" s="34" t="s">
        <v>58</v>
      </c>
      <c r="C12" s="57" t="s">
        <v>59</v>
      </c>
      <c r="D12" s="74">
        <v>127</v>
      </c>
      <c r="E12" s="71">
        <f t="shared" si="1"/>
        <v>103.25</v>
      </c>
      <c r="F12" s="51"/>
      <c r="G12" s="35"/>
      <c r="H12" s="32">
        <f t="shared" si="2"/>
        <v>0</v>
      </c>
      <c r="I12" s="33">
        <f t="shared" si="0"/>
        <v>0</v>
      </c>
      <c r="J12" s="2">
        <v>0.57999999999999996</v>
      </c>
    </row>
    <row r="13" spans="2:10" ht="14.1" customHeight="1" thickBot="1" x14ac:dyDescent="0.3">
      <c r="B13" s="34" t="s">
        <v>53</v>
      </c>
      <c r="C13" s="57" t="s">
        <v>6</v>
      </c>
      <c r="D13" s="74">
        <v>237</v>
      </c>
      <c r="E13" s="71">
        <f t="shared" si="1"/>
        <v>192.68</v>
      </c>
      <c r="F13" s="51"/>
      <c r="G13" s="35"/>
      <c r="H13" s="32">
        <f t="shared" si="2"/>
        <v>0</v>
      </c>
      <c r="I13" s="33">
        <f t="shared" si="0"/>
        <v>0</v>
      </c>
      <c r="J13" s="2">
        <v>0.57999999999999996</v>
      </c>
    </row>
    <row r="14" spans="2:10" ht="14.1" customHeight="1" thickBot="1" x14ac:dyDescent="0.3">
      <c r="B14" s="34" t="s">
        <v>55</v>
      </c>
      <c r="C14" s="57" t="s">
        <v>6</v>
      </c>
      <c r="D14" s="74">
        <v>287</v>
      </c>
      <c r="E14" s="71">
        <f t="shared" si="1"/>
        <v>233.33</v>
      </c>
      <c r="F14" s="51"/>
      <c r="G14" s="35"/>
      <c r="H14" s="32">
        <f t="shared" si="2"/>
        <v>0</v>
      </c>
      <c r="I14" s="33">
        <f t="shared" si="0"/>
        <v>0</v>
      </c>
      <c r="J14" s="2">
        <v>0.57999999999999996</v>
      </c>
    </row>
    <row r="15" spans="2:10" ht="14.1" customHeight="1" thickBot="1" x14ac:dyDescent="0.3">
      <c r="B15" s="34" t="s">
        <v>64</v>
      </c>
      <c r="C15" s="57" t="s">
        <v>22</v>
      </c>
      <c r="D15" s="75">
        <v>67</v>
      </c>
      <c r="E15" s="71">
        <f t="shared" si="1"/>
        <v>54.47</v>
      </c>
      <c r="F15" s="51"/>
      <c r="G15" s="35"/>
      <c r="H15" s="32">
        <f t="shared" si="2"/>
        <v>0</v>
      </c>
      <c r="I15" s="33">
        <f t="shared" ref="I15" si="4">D15*J15*F15</f>
        <v>0</v>
      </c>
      <c r="J15" s="2">
        <v>0.57999999999999996</v>
      </c>
    </row>
    <row r="16" spans="2:10" ht="14.1" customHeight="1" thickBot="1" x14ac:dyDescent="0.3">
      <c r="B16" s="34" t="s">
        <v>60</v>
      </c>
      <c r="C16" s="57"/>
      <c r="D16" s="74">
        <v>627</v>
      </c>
      <c r="E16" s="71">
        <f t="shared" si="1"/>
        <v>509.76</v>
      </c>
      <c r="F16" s="51"/>
      <c r="G16" s="35"/>
      <c r="H16" s="32">
        <f t="shared" si="2"/>
        <v>0</v>
      </c>
      <c r="I16" s="33">
        <f>D16*J16*F16</f>
        <v>0</v>
      </c>
      <c r="J16" s="2">
        <v>0.57999999999999996</v>
      </c>
    </row>
    <row r="17" spans="2:10" ht="14.1" customHeight="1" thickBot="1" x14ac:dyDescent="0.3">
      <c r="B17" s="34" t="s">
        <v>141</v>
      </c>
      <c r="C17" s="57" t="s">
        <v>143</v>
      </c>
      <c r="D17" s="74">
        <v>187</v>
      </c>
      <c r="E17" s="71">
        <f t="shared" ref="E17" si="5">ROUND(D17/1.23,2)</f>
        <v>152.03</v>
      </c>
      <c r="F17" s="51"/>
      <c r="G17" s="35"/>
      <c r="H17" s="32">
        <f t="shared" ref="H17" si="6">ROUND(SUM((E17*F17)/1.15),2)</f>
        <v>0</v>
      </c>
      <c r="I17" s="33">
        <f>D17*J17*F17</f>
        <v>0</v>
      </c>
      <c r="J17" s="2">
        <v>0.57999999999999996</v>
      </c>
    </row>
    <row r="18" spans="2:10" ht="14.1" customHeight="1" thickBot="1" x14ac:dyDescent="0.3">
      <c r="B18" s="34" t="s">
        <v>7</v>
      </c>
      <c r="C18" s="57" t="s">
        <v>8</v>
      </c>
      <c r="D18" s="76">
        <v>477</v>
      </c>
      <c r="E18" s="71">
        <f t="shared" si="1"/>
        <v>387.8</v>
      </c>
      <c r="F18" s="51"/>
      <c r="G18" s="35"/>
      <c r="H18" s="32">
        <f t="shared" si="2"/>
        <v>0</v>
      </c>
      <c r="I18" s="33">
        <f t="shared" ref="I18:I46" si="7">D18*J18*F18</f>
        <v>0</v>
      </c>
      <c r="J18" s="2">
        <v>0.57999999999999996</v>
      </c>
    </row>
    <row r="19" spans="2:10" ht="14.1" customHeight="1" thickBot="1" x14ac:dyDescent="0.3">
      <c r="B19" s="34" t="s">
        <v>7</v>
      </c>
      <c r="C19" s="57" t="s">
        <v>9</v>
      </c>
      <c r="D19" s="76">
        <v>337</v>
      </c>
      <c r="E19" s="71">
        <f t="shared" si="1"/>
        <v>273.98</v>
      </c>
      <c r="F19" s="51"/>
      <c r="G19" s="35"/>
      <c r="H19" s="32">
        <f t="shared" si="2"/>
        <v>0</v>
      </c>
      <c r="I19" s="33">
        <f t="shared" si="7"/>
        <v>0</v>
      </c>
      <c r="J19" s="2">
        <v>0.57999999999999996</v>
      </c>
    </row>
    <row r="20" spans="2:10" ht="14.1" customHeight="1" thickBot="1" x14ac:dyDescent="0.3">
      <c r="B20" s="34" t="s">
        <v>7</v>
      </c>
      <c r="C20" s="57" t="s">
        <v>6</v>
      </c>
      <c r="D20" s="76">
        <v>227</v>
      </c>
      <c r="E20" s="71">
        <f t="shared" si="1"/>
        <v>184.55</v>
      </c>
      <c r="F20" s="51"/>
      <c r="G20" s="35"/>
      <c r="H20" s="32">
        <f t="shared" si="2"/>
        <v>0</v>
      </c>
      <c r="I20" s="33">
        <f t="shared" si="7"/>
        <v>0</v>
      </c>
      <c r="J20" s="2">
        <v>0.57999999999999996</v>
      </c>
    </row>
    <row r="21" spans="2:10" ht="14.1" customHeight="1" thickBot="1" x14ac:dyDescent="0.3">
      <c r="B21" s="34" t="s">
        <v>10</v>
      </c>
      <c r="C21" s="57" t="s">
        <v>8</v>
      </c>
      <c r="D21" s="76">
        <v>367</v>
      </c>
      <c r="E21" s="71">
        <f t="shared" si="1"/>
        <v>298.37</v>
      </c>
      <c r="F21" s="51"/>
      <c r="G21" s="35"/>
      <c r="H21" s="32">
        <f t="shared" si="2"/>
        <v>0</v>
      </c>
      <c r="I21" s="33">
        <f t="shared" si="7"/>
        <v>0</v>
      </c>
      <c r="J21" s="2">
        <v>0.57999999999999996</v>
      </c>
    </row>
    <row r="22" spans="2:10" ht="14.1" customHeight="1" thickBot="1" x14ac:dyDescent="0.3">
      <c r="B22" s="34" t="s">
        <v>10</v>
      </c>
      <c r="C22" s="57" t="s">
        <v>9</v>
      </c>
      <c r="D22" s="76">
        <v>257</v>
      </c>
      <c r="E22" s="71">
        <f t="shared" si="1"/>
        <v>208.94</v>
      </c>
      <c r="F22" s="51"/>
      <c r="G22" s="35"/>
      <c r="H22" s="32">
        <f t="shared" si="2"/>
        <v>0</v>
      </c>
      <c r="I22" s="33">
        <f t="shared" si="7"/>
        <v>0</v>
      </c>
      <c r="J22" s="2">
        <v>0.57999999999999996</v>
      </c>
    </row>
    <row r="23" spans="2:10" ht="14.1" customHeight="1" thickBot="1" x14ac:dyDescent="0.3">
      <c r="B23" s="34" t="s">
        <v>11</v>
      </c>
      <c r="C23" s="57" t="s">
        <v>8</v>
      </c>
      <c r="D23" s="76">
        <v>297</v>
      </c>
      <c r="E23" s="71">
        <f t="shared" si="1"/>
        <v>241.46</v>
      </c>
      <c r="F23" s="51"/>
      <c r="G23" s="35"/>
      <c r="H23" s="32">
        <f t="shared" si="2"/>
        <v>0</v>
      </c>
      <c r="I23" s="33">
        <f t="shared" si="7"/>
        <v>0</v>
      </c>
      <c r="J23" s="2">
        <v>0.57999999999999996</v>
      </c>
    </row>
    <row r="24" spans="2:10" ht="14.1" customHeight="1" thickBot="1" x14ac:dyDescent="0.3">
      <c r="B24" s="34" t="s">
        <v>11</v>
      </c>
      <c r="C24" s="57" t="s">
        <v>9</v>
      </c>
      <c r="D24" s="76">
        <v>187</v>
      </c>
      <c r="E24" s="71">
        <f t="shared" si="1"/>
        <v>152.03</v>
      </c>
      <c r="F24" s="51"/>
      <c r="G24" s="35"/>
      <c r="H24" s="32">
        <f t="shared" si="2"/>
        <v>0</v>
      </c>
      <c r="I24" s="33">
        <f t="shared" si="7"/>
        <v>0</v>
      </c>
      <c r="J24" s="2">
        <v>0.57999999999999996</v>
      </c>
    </row>
    <row r="25" spans="2:10" ht="14.1" customHeight="1" thickBot="1" x14ac:dyDescent="0.3">
      <c r="B25" s="34" t="s">
        <v>87</v>
      </c>
      <c r="C25" s="57" t="s">
        <v>13</v>
      </c>
      <c r="D25" s="75">
        <v>247</v>
      </c>
      <c r="E25" s="71">
        <f t="shared" ref="E25:E26" si="8">ROUND(D25/1.08,2)</f>
        <v>228.7</v>
      </c>
      <c r="F25" s="51"/>
      <c r="G25" s="35"/>
      <c r="H25" s="32">
        <f t="shared" ref="H25:H26" si="9">ROUND(SUM((E25*F25)/1.15),2)</f>
        <v>0</v>
      </c>
      <c r="I25" s="33">
        <f t="shared" ref="I25:I30" si="10">D25*J25*F25</f>
        <v>0</v>
      </c>
      <c r="J25" s="2">
        <v>0.57999999999999996</v>
      </c>
    </row>
    <row r="26" spans="2:10" ht="14.1" customHeight="1" thickBot="1" x14ac:dyDescent="0.3">
      <c r="B26" s="34" t="s">
        <v>88</v>
      </c>
      <c r="C26" s="57" t="s">
        <v>89</v>
      </c>
      <c r="D26" s="75">
        <v>117</v>
      </c>
      <c r="E26" s="71">
        <f t="shared" si="8"/>
        <v>108.33</v>
      </c>
      <c r="F26" s="51"/>
      <c r="G26" s="35"/>
      <c r="H26" s="32">
        <f t="shared" si="9"/>
        <v>0</v>
      </c>
      <c r="I26" s="33">
        <f t="shared" si="10"/>
        <v>0</v>
      </c>
      <c r="J26" s="2">
        <v>0.57999999999999996</v>
      </c>
    </row>
    <row r="27" spans="2:10" ht="14.1" customHeight="1" thickBot="1" x14ac:dyDescent="0.3">
      <c r="B27" s="34" t="s">
        <v>67</v>
      </c>
      <c r="C27" s="57" t="s">
        <v>68</v>
      </c>
      <c r="D27" s="75">
        <v>89</v>
      </c>
      <c r="E27" s="71">
        <f>ROUND(D27/1.08,2)</f>
        <v>82.41</v>
      </c>
      <c r="F27" s="51"/>
      <c r="G27" s="35"/>
      <c r="H27" s="32">
        <f t="shared" si="2"/>
        <v>0</v>
      </c>
      <c r="I27" s="33">
        <f t="shared" si="10"/>
        <v>0</v>
      </c>
      <c r="J27" s="2">
        <v>0.57999999999999996</v>
      </c>
    </row>
    <row r="28" spans="2:10" ht="14.1" customHeight="1" thickBot="1" x14ac:dyDescent="0.3">
      <c r="B28" s="34" t="s">
        <v>57</v>
      </c>
      <c r="C28" s="57" t="s">
        <v>13</v>
      </c>
      <c r="D28" s="75">
        <v>127</v>
      </c>
      <c r="E28" s="71">
        <f t="shared" ref="E28:E36" si="11">ROUND(D28/1.08,2)</f>
        <v>117.59</v>
      </c>
      <c r="F28" s="51"/>
      <c r="G28" s="35"/>
      <c r="H28" s="32">
        <f t="shared" si="2"/>
        <v>0</v>
      </c>
      <c r="I28" s="33">
        <f t="shared" si="10"/>
        <v>0</v>
      </c>
      <c r="J28" s="2">
        <v>0.57999999999999996</v>
      </c>
    </row>
    <row r="29" spans="2:10" ht="14.1" customHeight="1" thickBot="1" x14ac:dyDescent="0.3">
      <c r="B29" s="34" t="s">
        <v>54</v>
      </c>
      <c r="C29" s="57" t="s">
        <v>13</v>
      </c>
      <c r="D29" s="74">
        <v>197</v>
      </c>
      <c r="E29" s="71">
        <f t="shared" si="11"/>
        <v>182.41</v>
      </c>
      <c r="F29" s="51"/>
      <c r="G29" s="35"/>
      <c r="H29" s="32">
        <f t="shared" si="2"/>
        <v>0</v>
      </c>
      <c r="I29" s="33">
        <f t="shared" si="10"/>
        <v>0</v>
      </c>
      <c r="J29" s="2">
        <v>0.57999999999999996</v>
      </c>
    </row>
    <row r="30" spans="2:10" ht="14.1" customHeight="1" thickBot="1" x14ac:dyDescent="0.3">
      <c r="B30" s="34" t="s">
        <v>52</v>
      </c>
      <c r="C30" s="57" t="s">
        <v>15</v>
      </c>
      <c r="D30" s="75">
        <v>157</v>
      </c>
      <c r="E30" s="71">
        <f t="shared" si="11"/>
        <v>145.37</v>
      </c>
      <c r="F30" s="51"/>
      <c r="G30" s="35"/>
      <c r="H30" s="32">
        <f t="shared" si="2"/>
        <v>0</v>
      </c>
      <c r="I30" s="33">
        <f t="shared" si="10"/>
        <v>0</v>
      </c>
      <c r="J30" s="2">
        <v>0.57999999999999996</v>
      </c>
    </row>
    <row r="31" spans="2:10" ht="14.1" customHeight="1" thickBot="1" x14ac:dyDescent="0.3">
      <c r="B31" s="34" t="s">
        <v>83</v>
      </c>
      <c r="C31" s="57" t="s">
        <v>12</v>
      </c>
      <c r="D31" s="75">
        <v>317</v>
      </c>
      <c r="E31" s="71">
        <f t="shared" si="11"/>
        <v>293.52</v>
      </c>
      <c r="F31" s="51"/>
      <c r="G31" s="35"/>
      <c r="H31" s="32">
        <f t="shared" si="2"/>
        <v>0</v>
      </c>
      <c r="I31" s="33">
        <f t="shared" si="7"/>
        <v>0</v>
      </c>
      <c r="J31" s="2">
        <v>0.57999999999999996</v>
      </c>
    </row>
    <row r="32" spans="2:10" ht="14.1" customHeight="1" thickBot="1" x14ac:dyDescent="0.3">
      <c r="B32" s="34" t="s">
        <v>84</v>
      </c>
      <c r="C32" s="57" t="s">
        <v>13</v>
      </c>
      <c r="D32" s="75">
        <v>167</v>
      </c>
      <c r="E32" s="71">
        <f t="shared" si="11"/>
        <v>154.63</v>
      </c>
      <c r="F32" s="51"/>
      <c r="G32" s="35"/>
      <c r="H32" s="32">
        <f t="shared" si="2"/>
        <v>0</v>
      </c>
      <c r="I32" s="33">
        <f t="shared" si="7"/>
        <v>0</v>
      </c>
      <c r="J32" s="2">
        <v>0.57999999999999996</v>
      </c>
    </row>
    <row r="33" spans="2:10" ht="14.1" customHeight="1" thickBot="1" x14ac:dyDescent="0.3">
      <c r="B33" s="34" t="s">
        <v>27</v>
      </c>
      <c r="C33" s="57" t="s">
        <v>13</v>
      </c>
      <c r="D33" s="75">
        <v>127</v>
      </c>
      <c r="E33" s="71">
        <f t="shared" si="11"/>
        <v>117.59</v>
      </c>
      <c r="F33" s="51"/>
      <c r="G33" s="35"/>
      <c r="H33" s="32">
        <f t="shared" si="2"/>
        <v>0</v>
      </c>
      <c r="I33" s="33">
        <f t="shared" si="7"/>
        <v>0</v>
      </c>
      <c r="J33" s="2">
        <v>0.57999999999999996</v>
      </c>
    </row>
    <row r="34" spans="2:10" ht="14.1" customHeight="1" thickBot="1" x14ac:dyDescent="0.3">
      <c r="B34" s="34" t="s">
        <v>14</v>
      </c>
      <c r="C34" s="57" t="s">
        <v>13</v>
      </c>
      <c r="D34" s="75">
        <v>117</v>
      </c>
      <c r="E34" s="71">
        <f t="shared" si="11"/>
        <v>108.33</v>
      </c>
      <c r="F34" s="51"/>
      <c r="G34" s="35"/>
      <c r="H34" s="32">
        <f t="shared" si="2"/>
        <v>0</v>
      </c>
      <c r="I34" s="33">
        <f t="shared" si="7"/>
        <v>0</v>
      </c>
      <c r="J34" s="2">
        <v>0.57999999999999996</v>
      </c>
    </row>
    <row r="35" spans="2:10" ht="14.1" customHeight="1" thickBot="1" x14ac:dyDescent="0.3">
      <c r="B35" s="34" t="s">
        <v>26</v>
      </c>
      <c r="C35" s="57" t="s">
        <v>15</v>
      </c>
      <c r="D35" s="75">
        <v>99</v>
      </c>
      <c r="E35" s="71">
        <f t="shared" si="11"/>
        <v>91.67</v>
      </c>
      <c r="F35" s="51"/>
      <c r="G35" s="35"/>
      <c r="H35" s="32">
        <f t="shared" si="2"/>
        <v>0</v>
      </c>
      <c r="I35" s="33">
        <f>D35*J35*F35</f>
        <v>0</v>
      </c>
      <c r="J35" s="2">
        <v>0.57999999999999996</v>
      </c>
    </row>
    <row r="36" spans="2:10" ht="14.1" customHeight="1" thickBot="1" x14ac:dyDescent="0.3">
      <c r="B36" s="34" t="s">
        <v>142</v>
      </c>
      <c r="C36" s="57" t="s">
        <v>144</v>
      </c>
      <c r="D36" s="75">
        <v>137</v>
      </c>
      <c r="E36" s="71">
        <f t="shared" si="11"/>
        <v>126.85</v>
      </c>
      <c r="F36" s="51"/>
      <c r="G36" s="35"/>
      <c r="H36" s="32">
        <f t="shared" si="2"/>
        <v>0</v>
      </c>
      <c r="I36" s="33">
        <f>D36*J36*F36</f>
        <v>0</v>
      </c>
      <c r="J36" s="2">
        <v>0.57999999999999996</v>
      </c>
    </row>
    <row r="37" spans="2:10" ht="14.1" customHeight="1" thickBot="1" x14ac:dyDescent="0.3">
      <c r="B37" s="34" t="s">
        <v>94</v>
      </c>
      <c r="C37" s="57" t="s">
        <v>8</v>
      </c>
      <c r="D37" s="75">
        <v>117</v>
      </c>
      <c r="E37" s="71">
        <f t="shared" ref="E37" si="12">ROUND(D37/1.23,2)</f>
        <v>95.12</v>
      </c>
      <c r="F37" s="51"/>
      <c r="G37" s="35"/>
      <c r="H37" s="32">
        <f t="shared" ref="H37" si="13">ROUND(SUM((E37*F37)/1.15),2)</f>
        <v>0</v>
      </c>
      <c r="I37" s="33">
        <f t="shared" ref="I37" si="14">D37*J37*F37</f>
        <v>0</v>
      </c>
      <c r="J37" s="2">
        <v>0.57999999999999996</v>
      </c>
    </row>
    <row r="38" spans="2:10" ht="14.1" customHeight="1" thickBot="1" x14ac:dyDescent="0.3">
      <c r="B38" s="34" t="s">
        <v>85</v>
      </c>
      <c r="C38" s="57" t="s">
        <v>6</v>
      </c>
      <c r="D38" s="75">
        <v>57</v>
      </c>
      <c r="E38" s="71">
        <f t="shared" si="1"/>
        <v>46.34</v>
      </c>
      <c r="F38" s="51"/>
      <c r="G38" s="35"/>
      <c r="H38" s="32">
        <f t="shared" si="2"/>
        <v>0</v>
      </c>
      <c r="I38" s="33">
        <f t="shared" si="7"/>
        <v>0</v>
      </c>
      <c r="J38" s="2">
        <v>0.57999999999999996</v>
      </c>
    </row>
    <row r="39" spans="2:10" ht="14.1" customHeight="1" thickBot="1" x14ac:dyDescent="0.3">
      <c r="B39" s="34" t="s">
        <v>86</v>
      </c>
      <c r="C39" s="57" t="s">
        <v>18</v>
      </c>
      <c r="D39" s="75">
        <v>119</v>
      </c>
      <c r="E39" s="71">
        <f t="shared" si="1"/>
        <v>96.75</v>
      </c>
      <c r="F39" s="51"/>
      <c r="G39" s="35"/>
      <c r="H39" s="32">
        <f t="shared" si="2"/>
        <v>0</v>
      </c>
      <c r="I39" s="33">
        <f t="shared" si="7"/>
        <v>0</v>
      </c>
      <c r="J39" s="2">
        <v>0.57999999999999996</v>
      </c>
    </row>
    <row r="40" spans="2:10" ht="14.1" customHeight="1" thickBot="1" x14ac:dyDescent="0.3">
      <c r="B40" s="34" t="s">
        <v>78</v>
      </c>
      <c r="C40" s="57" t="s">
        <v>79</v>
      </c>
      <c r="D40" s="75">
        <v>19</v>
      </c>
      <c r="E40" s="71">
        <f t="shared" si="1"/>
        <v>15.45</v>
      </c>
      <c r="F40" s="51"/>
      <c r="G40" s="35"/>
      <c r="H40" s="32">
        <f t="shared" si="2"/>
        <v>0</v>
      </c>
      <c r="I40" s="33">
        <f t="shared" si="7"/>
        <v>0</v>
      </c>
      <c r="J40" s="2">
        <v>0.57999999999999996</v>
      </c>
    </row>
    <row r="41" spans="2:10" ht="14.1" customHeight="1" thickBot="1" x14ac:dyDescent="0.3">
      <c r="B41" s="34" t="s">
        <v>72</v>
      </c>
      <c r="C41" s="57" t="s">
        <v>6</v>
      </c>
      <c r="D41" s="75">
        <v>287</v>
      </c>
      <c r="E41" s="71">
        <f t="shared" si="1"/>
        <v>233.33</v>
      </c>
      <c r="F41" s="51"/>
      <c r="G41" s="35"/>
      <c r="H41" s="32">
        <f t="shared" si="2"/>
        <v>0</v>
      </c>
      <c r="I41" s="33">
        <f t="shared" ref="I41" si="15">D41*J41*F41</f>
        <v>0</v>
      </c>
      <c r="J41" s="2">
        <v>0.57999999999999996</v>
      </c>
    </row>
    <row r="42" spans="2:10" ht="14.1" customHeight="1" thickBot="1" x14ac:dyDescent="0.3">
      <c r="B42" s="34" t="s">
        <v>69</v>
      </c>
      <c r="C42" s="57" t="s">
        <v>70</v>
      </c>
      <c r="D42" s="75">
        <v>459</v>
      </c>
      <c r="E42" s="71">
        <f t="shared" si="1"/>
        <v>373.17</v>
      </c>
      <c r="F42" s="51"/>
      <c r="G42" s="35"/>
      <c r="H42" s="32">
        <f t="shared" si="2"/>
        <v>0</v>
      </c>
      <c r="I42" s="33">
        <f t="shared" ref="I42" si="16">D42*J42*F42</f>
        <v>0</v>
      </c>
      <c r="J42" s="2">
        <v>0.57999999999999996</v>
      </c>
    </row>
    <row r="43" spans="2:10" ht="14.1" customHeight="1" thickBot="1" x14ac:dyDescent="0.3">
      <c r="B43" s="34" t="s">
        <v>95</v>
      </c>
      <c r="C43" s="57" t="s">
        <v>16</v>
      </c>
      <c r="D43" s="75">
        <v>167</v>
      </c>
      <c r="E43" s="71">
        <f t="shared" si="1"/>
        <v>135.77000000000001</v>
      </c>
      <c r="F43" s="51"/>
      <c r="G43" s="35"/>
      <c r="H43" s="32">
        <f t="shared" si="2"/>
        <v>0</v>
      </c>
      <c r="I43" s="33">
        <f t="shared" si="7"/>
        <v>0</v>
      </c>
      <c r="J43" s="2">
        <v>0.57999999999999996</v>
      </c>
    </row>
    <row r="44" spans="2:10" ht="14.1" customHeight="1" thickBot="1" x14ac:dyDescent="0.3">
      <c r="B44" s="34" t="s">
        <v>17</v>
      </c>
      <c r="C44" s="57" t="s">
        <v>18</v>
      </c>
      <c r="D44" s="74">
        <v>99</v>
      </c>
      <c r="E44" s="71">
        <f t="shared" si="1"/>
        <v>80.489999999999995</v>
      </c>
      <c r="F44" s="51"/>
      <c r="G44" s="35"/>
      <c r="H44" s="32">
        <f t="shared" si="2"/>
        <v>0</v>
      </c>
      <c r="I44" s="33">
        <f t="shared" si="7"/>
        <v>0</v>
      </c>
      <c r="J44" s="2">
        <v>0.57999999999999996</v>
      </c>
    </row>
    <row r="45" spans="2:10" ht="14.1" customHeight="1" thickBot="1" x14ac:dyDescent="0.3">
      <c r="B45" s="34" t="s">
        <v>19</v>
      </c>
      <c r="C45" s="57" t="s">
        <v>8</v>
      </c>
      <c r="D45" s="75">
        <v>167</v>
      </c>
      <c r="E45" s="71">
        <f t="shared" si="1"/>
        <v>135.77000000000001</v>
      </c>
      <c r="F45" s="51"/>
      <c r="G45" s="35"/>
      <c r="H45" s="32">
        <f t="shared" si="2"/>
        <v>0</v>
      </c>
      <c r="I45" s="33">
        <f t="shared" si="7"/>
        <v>0</v>
      </c>
      <c r="J45" s="2">
        <v>0.57999999999999996</v>
      </c>
    </row>
    <row r="46" spans="2:10" ht="13.5" thickBot="1" x14ac:dyDescent="0.3">
      <c r="B46" s="34" t="s">
        <v>21</v>
      </c>
      <c r="C46" s="57" t="s">
        <v>20</v>
      </c>
      <c r="D46" s="75">
        <v>117</v>
      </c>
      <c r="E46" s="71">
        <f t="shared" si="1"/>
        <v>95.12</v>
      </c>
      <c r="F46" s="51"/>
      <c r="G46" s="35"/>
      <c r="H46" s="32">
        <f t="shared" si="2"/>
        <v>0</v>
      </c>
      <c r="I46" s="33">
        <f t="shared" si="7"/>
        <v>0</v>
      </c>
      <c r="J46" s="2">
        <v>0.57999999999999996</v>
      </c>
    </row>
    <row r="47" spans="2:10" ht="13.5" thickBot="1" x14ac:dyDescent="0.3">
      <c r="B47" s="34" t="s">
        <v>117</v>
      </c>
      <c r="C47" s="57" t="s">
        <v>8</v>
      </c>
      <c r="D47" s="75">
        <v>117</v>
      </c>
      <c r="E47" s="71">
        <f t="shared" si="1"/>
        <v>95.12</v>
      </c>
      <c r="F47" s="51"/>
      <c r="G47" s="35"/>
      <c r="H47" s="32">
        <f t="shared" si="2"/>
        <v>0</v>
      </c>
      <c r="I47" s="33">
        <f>D47*J47*F47</f>
        <v>0</v>
      </c>
      <c r="J47" s="2">
        <v>0.57999999999999996</v>
      </c>
    </row>
    <row r="48" spans="2:10" ht="13.5" thickBot="1" x14ac:dyDescent="0.3">
      <c r="B48" s="40" t="s">
        <v>118</v>
      </c>
      <c r="C48" s="41" t="s">
        <v>8</v>
      </c>
      <c r="D48" s="77">
        <v>97</v>
      </c>
      <c r="E48" s="72">
        <f t="shared" si="1"/>
        <v>78.86</v>
      </c>
      <c r="F48" s="51"/>
      <c r="G48" s="42"/>
      <c r="H48" s="69">
        <f t="shared" si="2"/>
        <v>0</v>
      </c>
      <c r="I48" s="43">
        <f>D48*J48*F48</f>
        <v>0</v>
      </c>
      <c r="J48" s="2">
        <v>0.57999999999999996</v>
      </c>
    </row>
    <row r="49" spans="1:11" ht="15.75" thickBot="1" x14ac:dyDescent="0.3">
      <c r="B49" s="135" t="s">
        <v>127</v>
      </c>
      <c r="C49" s="135"/>
      <c r="D49" s="135"/>
      <c r="E49" s="135"/>
      <c r="F49" s="136"/>
      <c r="G49" s="137">
        <f>SUM(H10:H48)</f>
        <v>0</v>
      </c>
      <c r="H49" s="138"/>
      <c r="I49" s="39">
        <f>SUM(I10:I48)</f>
        <v>0</v>
      </c>
    </row>
    <row r="50" spans="1:11" ht="22.5" customHeight="1" x14ac:dyDescent="0.25">
      <c r="B50" s="49"/>
    </row>
    <row r="51" spans="1:11" ht="27.6" customHeight="1" thickBot="1" x14ac:dyDescent="0.3">
      <c r="A51" s="45"/>
      <c r="B51" s="44"/>
      <c r="C51" s="44"/>
      <c r="D51" s="44"/>
      <c r="E51" s="44"/>
      <c r="F51" s="44"/>
      <c r="G51" s="44"/>
      <c r="H51" s="44"/>
      <c r="I51" s="44"/>
      <c r="J51" s="45"/>
      <c r="K51" s="45"/>
    </row>
    <row r="52" spans="1:11" ht="22.5" customHeight="1" thickBot="1" x14ac:dyDescent="0.3">
      <c r="B52" s="140" t="s">
        <v>50</v>
      </c>
      <c r="C52" s="141"/>
      <c r="D52" s="142"/>
      <c r="E52" s="84" t="s">
        <v>128</v>
      </c>
      <c r="F52" s="23" t="s">
        <v>3</v>
      </c>
      <c r="G52" s="82"/>
      <c r="H52" s="83" t="s">
        <v>49</v>
      </c>
    </row>
    <row r="53" spans="1:11" ht="0.75" customHeight="1" thickBot="1" x14ac:dyDescent="0.3">
      <c r="B53" s="146" t="s">
        <v>29</v>
      </c>
      <c r="C53" s="147"/>
      <c r="D53" s="148"/>
      <c r="E53" s="78">
        <v>15</v>
      </c>
      <c r="F53" s="80"/>
      <c r="G53" s="79">
        <f t="shared" ref="G53:G111" si="17">E53*F53</f>
        <v>0</v>
      </c>
      <c r="H53" s="81">
        <f>SUM(E53*F53)</f>
        <v>0</v>
      </c>
    </row>
    <row r="54" spans="1:11" ht="15.75" thickBot="1" x14ac:dyDescent="0.3">
      <c r="B54" s="143" t="s">
        <v>130</v>
      </c>
      <c r="C54" s="144"/>
      <c r="D54" s="145"/>
      <c r="E54" s="22">
        <v>8</v>
      </c>
      <c r="F54" s="52"/>
      <c r="G54" s="37">
        <f t="shared" ref="G54:G65" si="18">E54*F54</f>
        <v>0</v>
      </c>
      <c r="H54" s="36">
        <f t="shared" ref="H54:H65" si="19">SUM(F54*E54)</f>
        <v>0</v>
      </c>
      <c r="I54" s="47"/>
    </row>
    <row r="55" spans="1:11" ht="15.75" thickBot="1" x14ac:dyDescent="0.3">
      <c r="B55" s="89" t="s">
        <v>131</v>
      </c>
      <c r="C55" s="90"/>
      <c r="D55" s="91"/>
      <c r="E55" s="22">
        <v>10</v>
      </c>
      <c r="F55" s="52"/>
      <c r="G55" s="37"/>
      <c r="H55" s="36">
        <f t="shared" si="19"/>
        <v>0</v>
      </c>
      <c r="I55" s="58"/>
    </row>
    <row r="56" spans="1:11" ht="15.75" thickBot="1" x14ac:dyDescent="0.3">
      <c r="B56" s="89" t="s">
        <v>91</v>
      </c>
      <c r="C56" s="90"/>
      <c r="D56" s="91"/>
      <c r="E56" s="22">
        <v>5</v>
      </c>
      <c r="F56" s="52"/>
      <c r="G56" s="37"/>
      <c r="H56" s="36">
        <f t="shared" si="19"/>
        <v>0</v>
      </c>
      <c r="I56" s="58"/>
    </row>
    <row r="57" spans="1:11" ht="13.5" thickBot="1" x14ac:dyDescent="0.3">
      <c r="B57" s="85" t="s">
        <v>92</v>
      </c>
      <c r="C57" s="86"/>
      <c r="D57" s="86"/>
      <c r="E57" s="22">
        <v>5</v>
      </c>
      <c r="F57" s="52"/>
      <c r="G57" s="37">
        <f t="shared" ref="G57" si="20">E57*F57</f>
        <v>0</v>
      </c>
      <c r="H57" s="36">
        <f t="shared" ref="H57" si="21">SUM(F57*E57)</f>
        <v>0</v>
      </c>
      <c r="I57" s="50"/>
    </row>
    <row r="58" spans="1:11" ht="13.5" thickBot="1" x14ac:dyDescent="0.3">
      <c r="B58" s="85" t="s">
        <v>93</v>
      </c>
      <c r="C58" s="86"/>
      <c r="D58" s="86"/>
      <c r="E58" s="22">
        <v>5</v>
      </c>
      <c r="F58" s="52"/>
      <c r="G58" s="37">
        <f t="shared" ref="G58" si="22">E58*F58</f>
        <v>0</v>
      </c>
      <c r="H58" s="36">
        <f t="shared" ref="H58" si="23">SUM(F58*E58)</f>
        <v>0</v>
      </c>
      <c r="I58" s="50"/>
    </row>
    <row r="59" spans="1:11" ht="13.5" thickBot="1" x14ac:dyDescent="0.3">
      <c r="B59" s="85" t="s">
        <v>74</v>
      </c>
      <c r="C59" s="86"/>
      <c r="D59" s="86"/>
      <c r="E59" s="22">
        <v>5</v>
      </c>
      <c r="F59" s="52"/>
      <c r="G59" s="37">
        <f t="shared" ref="G59" si="24">E59*F59</f>
        <v>0</v>
      </c>
      <c r="H59" s="36">
        <f t="shared" ref="H59:H60" si="25">SUM(F59*E59)</f>
        <v>0</v>
      </c>
      <c r="I59" s="50"/>
    </row>
    <row r="60" spans="1:11" ht="13.5" thickBot="1" x14ac:dyDescent="0.3">
      <c r="B60" s="85" t="s">
        <v>132</v>
      </c>
      <c r="C60" s="86"/>
      <c r="D60" s="86"/>
      <c r="E60" s="22">
        <v>4</v>
      </c>
      <c r="F60" s="52"/>
      <c r="G60" s="37"/>
      <c r="H60" s="36">
        <f t="shared" si="25"/>
        <v>0</v>
      </c>
      <c r="I60" s="58"/>
    </row>
    <row r="61" spans="1:11" ht="13.5" thickBot="1" x14ac:dyDescent="0.3">
      <c r="B61" s="85" t="s">
        <v>75</v>
      </c>
      <c r="C61" s="86"/>
      <c r="D61" s="86"/>
      <c r="E61" s="22">
        <v>2</v>
      </c>
      <c r="F61" s="52"/>
      <c r="G61" s="37"/>
      <c r="H61" s="36">
        <f t="shared" si="19"/>
        <v>0</v>
      </c>
      <c r="I61" s="47"/>
    </row>
    <row r="62" spans="1:11" ht="14.1" customHeight="1" thickBot="1" x14ac:dyDescent="0.3">
      <c r="B62" s="85" t="s">
        <v>61</v>
      </c>
      <c r="C62" s="86"/>
      <c r="D62" s="86"/>
      <c r="E62" s="22">
        <v>50</v>
      </c>
      <c r="F62" s="52"/>
      <c r="G62" s="37"/>
      <c r="H62" s="36">
        <f t="shared" si="19"/>
        <v>0</v>
      </c>
      <c r="I62" s="47"/>
    </row>
    <row r="63" spans="1:11" ht="14.1" customHeight="1" thickBot="1" x14ac:dyDescent="0.3">
      <c r="B63" s="85" t="s">
        <v>80</v>
      </c>
      <c r="C63" s="86"/>
      <c r="D63" s="86"/>
      <c r="E63" s="22">
        <v>8</v>
      </c>
      <c r="F63" s="52"/>
      <c r="G63" s="37"/>
      <c r="H63" s="36">
        <f t="shared" si="19"/>
        <v>0</v>
      </c>
      <c r="I63" s="48"/>
    </row>
    <row r="64" spans="1:11" ht="14.1" customHeight="1" thickBot="1" x14ac:dyDescent="0.3">
      <c r="B64" s="85" t="s">
        <v>120</v>
      </c>
      <c r="C64" s="86"/>
      <c r="D64" s="86"/>
      <c r="E64" s="22">
        <v>1</v>
      </c>
      <c r="F64" s="52"/>
      <c r="G64" s="37"/>
      <c r="H64" s="36">
        <f t="shared" si="19"/>
        <v>0</v>
      </c>
      <c r="I64" s="48"/>
    </row>
    <row r="65" spans="2:9" ht="14.1" customHeight="1" thickBot="1" x14ac:dyDescent="0.3">
      <c r="B65" s="85" t="s">
        <v>119</v>
      </c>
      <c r="C65" s="86"/>
      <c r="D65" s="86"/>
      <c r="E65" s="22">
        <v>1</v>
      </c>
      <c r="F65" s="52"/>
      <c r="G65" s="37">
        <f t="shared" si="18"/>
        <v>0</v>
      </c>
      <c r="H65" s="36">
        <f t="shared" si="19"/>
        <v>0</v>
      </c>
      <c r="I65" s="47"/>
    </row>
    <row r="66" spans="2:9" ht="14.1" customHeight="1" thickBot="1" x14ac:dyDescent="0.3">
      <c r="B66" s="85" t="s">
        <v>81</v>
      </c>
      <c r="C66" s="86"/>
      <c r="D66" s="86"/>
      <c r="E66" s="22">
        <v>1</v>
      </c>
      <c r="F66" s="52"/>
      <c r="G66" s="38"/>
      <c r="H66" s="36">
        <f t="shared" ref="H66:H110" si="26">SUM(F66*E66)</f>
        <v>0</v>
      </c>
      <c r="I66" s="47"/>
    </row>
    <row r="67" spans="2:9" ht="14.1" hidden="1" customHeight="1" thickBot="1" x14ac:dyDescent="0.3">
      <c r="B67" s="85" t="s">
        <v>98</v>
      </c>
      <c r="C67" s="86"/>
      <c r="D67" s="86"/>
      <c r="E67" s="22">
        <v>1</v>
      </c>
      <c r="F67" s="52"/>
      <c r="G67" s="46"/>
      <c r="H67" s="36">
        <f t="shared" si="26"/>
        <v>0</v>
      </c>
      <c r="I67" s="47"/>
    </row>
    <row r="68" spans="2:9" ht="14.1" hidden="1" customHeight="1" thickBot="1" x14ac:dyDescent="0.3">
      <c r="B68" s="85" t="s">
        <v>96</v>
      </c>
      <c r="C68" s="86"/>
      <c r="D68" s="86"/>
      <c r="E68" s="22">
        <v>1</v>
      </c>
      <c r="F68" s="52"/>
      <c r="G68" s="46"/>
      <c r="H68" s="36">
        <f t="shared" si="26"/>
        <v>0</v>
      </c>
      <c r="I68" s="47"/>
    </row>
    <row r="69" spans="2:9" ht="14.1" hidden="1" customHeight="1" thickBot="1" x14ac:dyDescent="0.3">
      <c r="B69" s="85" t="s">
        <v>71</v>
      </c>
      <c r="C69" s="86"/>
      <c r="D69" s="86"/>
      <c r="E69" s="22">
        <v>1</v>
      </c>
      <c r="F69" s="52"/>
      <c r="G69" s="37">
        <f t="shared" ref="G69" si="27">E69*F69</f>
        <v>0</v>
      </c>
      <c r="H69" s="36">
        <f t="shared" si="26"/>
        <v>0</v>
      </c>
      <c r="I69" s="47"/>
    </row>
    <row r="70" spans="2:9" ht="14.1" hidden="1" customHeight="1" thickBot="1" x14ac:dyDescent="0.3">
      <c r="B70" s="85" t="s">
        <v>97</v>
      </c>
      <c r="C70" s="86"/>
      <c r="D70" s="86"/>
      <c r="E70" s="22">
        <v>1</v>
      </c>
      <c r="F70" s="52"/>
      <c r="G70" s="37">
        <f t="shared" ref="G70:G71" si="28">E70*F70</f>
        <v>0</v>
      </c>
      <c r="H70" s="36">
        <f t="shared" si="26"/>
        <v>0</v>
      </c>
      <c r="I70" s="47"/>
    </row>
    <row r="71" spans="2:9" ht="14.1" hidden="1" customHeight="1" thickBot="1" x14ac:dyDescent="0.3">
      <c r="B71" s="85" t="s">
        <v>99</v>
      </c>
      <c r="C71" s="86"/>
      <c r="D71" s="86"/>
      <c r="E71" s="22">
        <v>1</v>
      </c>
      <c r="F71" s="52"/>
      <c r="G71" s="37">
        <f t="shared" si="28"/>
        <v>0</v>
      </c>
      <c r="H71" s="36">
        <f t="shared" si="26"/>
        <v>0</v>
      </c>
      <c r="I71" s="47"/>
    </row>
    <row r="72" spans="2:9" ht="14.1" hidden="1" customHeight="1" thickBot="1" x14ac:dyDescent="0.3">
      <c r="B72" s="85" t="s">
        <v>100</v>
      </c>
      <c r="C72" s="86"/>
      <c r="D72" s="86"/>
      <c r="E72" s="22">
        <v>1</v>
      </c>
      <c r="F72" s="52"/>
      <c r="G72" s="37"/>
      <c r="H72" s="36">
        <f t="shared" si="26"/>
        <v>0</v>
      </c>
      <c r="I72" s="47"/>
    </row>
    <row r="73" spans="2:9" ht="14.1" hidden="1" customHeight="1" thickBot="1" x14ac:dyDescent="0.3">
      <c r="B73" s="85" t="s">
        <v>121</v>
      </c>
      <c r="C73" s="86"/>
      <c r="D73" s="86"/>
      <c r="E73" s="22">
        <v>1</v>
      </c>
      <c r="F73" s="52"/>
      <c r="G73" s="37">
        <f t="shared" ref="G73" si="29">E73*F73</f>
        <v>0</v>
      </c>
      <c r="H73" s="36">
        <f t="shared" si="26"/>
        <v>0</v>
      </c>
      <c r="I73" s="47"/>
    </row>
    <row r="74" spans="2:9" ht="14.1" customHeight="1" thickBot="1" x14ac:dyDescent="0.3">
      <c r="B74" s="85" t="s">
        <v>135</v>
      </c>
      <c r="C74" s="86"/>
      <c r="D74" s="86"/>
      <c r="E74" s="22">
        <v>5</v>
      </c>
      <c r="F74" s="52"/>
      <c r="G74" s="46"/>
      <c r="H74" s="36">
        <f t="shared" si="26"/>
        <v>0</v>
      </c>
      <c r="I74" s="58"/>
    </row>
    <row r="75" spans="2:9" ht="14.1" customHeight="1" thickBot="1" x14ac:dyDescent="0.3">
      <c r="B75" s="85" t="s">
        <v>136</v>
      </c>
      <c r="C75" s="86"/>
      <c r="D75" s="86"/>
      <c r="E75" s="22">
        <v>5</v>
      </c>
      <c r="F75" s="52"/>
      <c r="G75" s="46"/>
      <c r="H75" s="36">
        <f t="shared" si="26"/>
        <v>0</v>
      </c>
      <c r="I75" s="58"/>
    </row>
    <row r="76" spans="2:9" ht="14.1" customHeight="1" thickBot="1" x14ac:dyDescent="0.3">
      <c r="B76" s="85" t="s">
        <v>137</v>
      </c>
      <c r="C76" s="86"/>
      <c r="D76" s="86"/>
      <c r="E76" s="22">
        <v>5</v>
      </c>
      <c r="F76" s="52"/>
      <c r="G76" s="46"/>
      <c r="H76" s="36">
        <f t="shared" si="26"/>
        <v>0</v>
      </c>
      <c r="I76" s="58"/>
    </row>
    <row r="77" spans="2:9" ht="14.1" customHeight="1" thickBot="1" x14ac:dyDescent="0.3">
      <c r="B77" s="85" t="s">
        <v>138</v>
      </c>
      <c r="C77" s="86"/>
      <c r="D77" s="86"/>
      <c r="E77" s="22">
        <v>5</v>
      </c>
      <c r="F77" s="52"/>
      <c r="G77" s="46"/>
      <c r="H77" s="36">
        <f t="shared" si="26"/>
        <v>0</v>
      </c>
      <c r="I77" s="58"/>
    </row>
    <row r="78" spans="2:9" ht="14.1" customHeight="1" thickBot="1" x14ac:dyDescent="0.3">
      <c r="B78" s="85" t="s">
        <v>139</v>
      </c>
      <c r="C78" s="86"/>
      <c r="D78" s="86"/>
      <c r="E78" s="22">
        <v>5</v>
      </c>
      <c r="F78" s="52"/>
      <c r="G78" s="46"/>
      <c r="H78" s="36">
        <f t="shared" si="26"/>
        <v>0</v>
      </c>
      <c r="I78" s="58"/>
    </row>
    <row r="79" spans="2:9" ht="14.1" customHeight="1" thickBot="1" x14ac:dyDescent="0.3">
      <c r="B79" s="85" t="s">
        <v>140</v>
      </c>
      <c r="C79" s="86"/>
      <c r="D79" s="86"/>
      <c r="E79" s="22">
        <v>15</v>
      </c>
      <c r="F79" s="52"/>
      <c r="G79" s="46"/>
      <c r="H79" s="36">
        <f t="shared" si="26"/>
        <v>0</v>
      </c>
      <c r="I79" s="58"/>
    </row>
    <row r="80" spans="2:9" ht="14.1" customHeight="1" thickBot="1" x14ac:dyDescent="0.3">
      <c r="B80" s="85" t="s">
        <v>62</v>
      </c>
      <c r="C80" s="86"/>
      <c r="D80" s="86"/>
      <c r="E80" s="22">
        <v>12.5</v>
      </c>
      <c r="F80" s="52"/>
      <c r="G80" s="38">
        <f>E80*F80</f>
        <v>0</v>
      </c>
      <c r="H80" s="36">
        <f>SUM(F80*E80)</f>
        <v>0</v>
      </c>
      <c r="I80" s="47"/>
    </row>
    <row r="81" spans="2:9" ht="14.1" customHeight="1" thickBot="1" x14ac:dyDescent="0.3">
      <c r="B81" s="85" t="s">
        <v>63</v>
      </c>
      <c r="C81" s="86"/>
      <c r="D81" s="86"/>
      <c r="E81" s="22">
        <v>12.5</v>
      </c>
      <c r="F81" s="52"/>
      <c r="G81" s="38"/>
      <c r="H81" s="36">
        <f>SUM(F81*E81)</f>
        <v>0</v>
      </c>
      <c r="I81" s="58"/>
    </row>
    <row r="82" spans="2:9" ht="14.1" customHeight="1" thickBot="1" x14ac:dyDescent="0.3">
      <c r="B82" s="85" t="s">
        <v>133</v>
      </c>
      <c r="C82" s="86"/>
      <c r="D82" s="86"/>
      <c r="E82" s="22">
        <v>12.5</v>
      </c>
      <c r="F82" s="52"/>
      <c r="G82" s="38"/>
      <c r="H82" s="36">
        <f t="shared" si="26"/>
        <v>0</v>
      </c>
      <c r="I82" s="47"/>
    </row>
    <row r="83" spans="2:9" ht="14.1" customHeight="1" thickBot="1" x14ac:dyDescent="0.3">
      <c r="B83" s="139" t="s">
        <v>56</v>
      </c>
      <c r="C83" s="86"/>
      <c r="D83" s="86"/>
      <c r="E83" s="22">
        <v>10</v>
      </c>
      <c r="F83" s="52"/>
      <c r="G83" s="38">
        <f>E83*F83</f>
        <v>0</v>
      </c>
      <c r="H83" s="36">
        <f>SUM(F83*E83)</f>
        <v>0</v>
      </c>
      <c r="I83" s="47"/>
    </row>
    <row r="84" spans="2:9" ht="14.1" customHeight="1" thickBot="1" x14ac:dyDescent="0.3">
      <c r="B84" s="85" t="s">
        <v>28</v>
      </c>
      <c r="C84" s="86"/>
      <c r="D84" s="86"/>
      <c r="E84" s="22">
        <v>15</v>
      </c>
      <c r="F84" s="52"/>
      <c r="G84" s="38">
        <f>E84*F84</f>
        <v>0</v>
      </c>
      <c r="H84" s="36">
        <f>SUM(F84*E84)</f>
        <v>0</v>
      </c>
      <c r="I84" s="47"/>
    </row>
    <row r="85" spans="2:9" ht="14.1" customHeight="1" thickBot="1" x14ac:dyDescent="0.3">
      <c r="B85" s="85" t="s">
        <v>30</v>
      </c>
      <c r="C85" s="86"/>
      <c r="D85" s="86"/>
      <c r="E85" s="22">
        <v>20</v>
      </c>
      <c r="F85" s="52"/>
      <c r="G85" s="38">
        <f>E85*F85</f>
        <v>0</v>
      </c>
      <c r="H85" s="36">
        <f>SUM(F85*E85)</f>
        <v>0</v>
      </c>
      <c r="I85" s="47"/>
    </row>
    <row r="86" spans="2:9" ht="14.1" customHeight="1" thickBot="1" x14ac:dyDescent="0.3">
      <c r="B86" s="85" t="s">
        <v>122</v>
      </c>
      <c r="C86" s="86"/>
      <c r="D86" s="86"/>
      <c r="E86" s="22">
        <v>30</v>
      </c>
      <c r="F86" s="52"/>
      <c r="G86" s="38">
        <f>E86*F86</f>
        <v>0</v>
      </c>
      <c r="H86" s="36">
        <f>SUM(F86*E86)</f>
        <v>0</v>
      </c>
      <c r="I86" s="47"/>
    </row>
    <row r="87" spans="2:9" ht="14.1" customHeight="1" thickBot="1" x14ac:dyDescent="0.3">
      <c r="B87" s="85" t="s">
        <v>36</v>
      </c>
      <c r="C87" s="86"/>
      <c r="D87" s="86"/>
      <c r="E87" s="22">
        <v>4</v>
      </c>
      <c r="F87" s="52"/>
      <c r="G87" s="38">
        <f>E87*F87</f>
        <v>0</v>
      </c>
      <c r="H87" s="36">
        <f>SUM(F87*E87)</f>
        <v>0</v>
      </c>
      <c r="I87" s="47"/>
    </row>
    <row r="88" spans="2:9" ht="14.1" customHeight="1" thickBot="1" x14ac:dyDescent="0.3">
      <c r="B88" s="85" t="s">
        <v>134</v>
      </c>
      <c r="C88" s="86"/>
      <c r="D88" s="86"/>
      <c r="E88" s="22">
        <v>17</v>
      </c>
      <c r="F88" s="52"/>
      <c r="G88" s="38">
        <f t="shared" ref="G88" si="30">E88*F88</f>
        <v>0</v>
      </c>
      <c r="H88" s="36">
        <f t="shared" ref="H88" si="31">SUM(F88*E88)</f>
        <v>0</v>
      </c>
      <c r="I88" s="47"/>
    </row>
    <row r="89" spans="2:9" ht="14.1" customHeight="1" thickBot="1" x14ac:dyDescent="0.3">
      <c r="B89" s="85" t="s">
        <v>34</v>
      </c>
      <c r="C89" s="86"/>
      <c r="D89" s="86"/>
      <c r="E89" s="22">
        <v>30</v>
      </c>
      <c r="F89" s="52"/>
      <c r="G89" s="38">
        <f t="shared" si="17"/>
        <v>0</v>
      </c>
      <c r="H89" s="36">
        <f t="shared" si="26"/>
        <v>0</v>
      </c>
      <c r="I89" s="47"/>
    </row>
    <row r="90" spans="2:9" ht="14.1" customHeight="1" thickBot="1" x14ac:dyDescent="0.3">
      <c r="B90" s="85" t="s">
        <v>106</v>
      </c>
      <c r="C90" s="86"/>
      <c r="D90" s="86"/>
      <c r="E90" s="22">
        <v>30</v>
      </c>
      <c r="F90" s="52"/>
      <c r="G90" s="38">
        <f t="shared" si="17"/>
        <v>0</v>
      </c>
      <c r="H90" s="36">
        <f t="shared" si="26"/>
        <v>0</v>
      </c>
      <c r="I90" s="47"/>
    </row>
    <row r="91" spans="2:9" ht="14.1" customHeight="1" thickBot="1" x14ac:dyDescent="0.3">
      <c r="B91" s="85" t="s">
        <v>35</v>
      </c>
      <c r="C91" s="86"/>
      <c r="D91" s="86"/>
      <c r="E91" s="22">
        <v>30</v>
      </c>
      <c r="F91" s="52"/>
      <c r="G91" s="38">
        <f t="shared" si="17"/>
        <v>0</v>
      </c>
      <c r="H91" s="36">
        <f t="shared" si="26"/>
        <v>0</v>
      </c>
      <c r="I91" s="47"/>
    </row>
    <row r="92" spans="2:9" ht="14.1" customHeight="1" thickBot="1" x14ac:dyDescent="0.3">
      <c r="B92" s="85" t="s">
        <v>37</v>
      </c>
      <c r="C92" s="86"/>
      <c r="D92" s="86"/>
      <c r="E92" s="22">
        <v>30</v>
      </c>
      <c r="F92" s="52"/>
      <c r="G92" s="38">
        <f t="shared" ref="G92" si="32">E92*F92</f>
        <v>0</v>
      </c>
      <c r="H92" s="36">
        <f t="shared" ref="H92" si="33">SUM(F92*E92)</f>
        <v>0</v>
      </c>
      <c r="I92" s="47" t="s">
        <v>90</v>
      </c>
    </row>
    <row r="93" spans="2:9" ht="14.1" customHeight="1" thickBot="1" x14ac:dyDescent="0.3">
      <c r="B93" s="85" t="s">
        <v>101</v>
      </c>
      <c r="C93" s="86"/>
      <c r="D93" s="86"/>
      <c r="E93" s="22">
        <v>25</v>
      </c>
      <c r="F93" s="52"/>
      <c r="G93" s="38">
        <f t="shared" si="17"/>
        <v>0</v>
      </c>
      <c r="H93" s="36">
        <f t="shared" si="26"/>
        <v>0</v>
      </c>
      <c r="I93" s="47"/>
    </row>
    <row r="94" spans="2:9" ht="14.1" customHeight="1" thickBot="1" x14ac:dyDescent="0.3">
      <c r="B94" s="85" t="s">
        <v>102</v>
      </c>
      <c r="C94" s="86"/>
      <c r="D94" s="86"/>
      <c r="E94" s="22">
        <v>15</v>
      </c>
      <c r="F94" s="52"/>
      <c r="G94" s="38">
        <f t="shared" si="17"/>
        <v>0</v>
      </c>
      <c r="H94" s="36">
        <f t="shared" si="26"/>
        <v>0</v>
      </c>
      <c r="I94" s="47"/>
    </row>
    <row r="95" spans="2:9" ht="14.1" customHeight="1" thickBot="1" x14ac:dyDescent="0.3">
      <c r="B95" s="85" t="s">
        <v>103</v>
      </c>
      <c r="C95" s="86"/>
      <c r="D95" s="86"/>
      <c r="E95" s="22">
        <v>50</v>
      </c>
      <c r="F95" s="52"/>
      <c r="G95" s="38">
        <f t="shared" si="17"/>
        <v>0</v>
      </c>
      <c r="H95" s="36">
        <f t="shared" si="26"/>
        <v>0</v>
      </c>
      <c r="I95" s="47"/>
    </row>
    <row r="96" spans="2:9" ht="13.5" thickBot="1" x14ac:dyDescent="0.3">
      <c r="B96" s="85" t="s">
        <v>76</v>
      </c>
      <c r="C96" s="86"/>
      <c r="D96" s="86"/>
      <c r="E96" s="22">
        <v>12</v>
      </c>
      <c r="F96" s="52"/>
      <c r="G96" s="38">
        <f t="shared" ref="G96:G107" si="34">E96*F96</f>
        <v>0</v>
      </c>
      <c r="H96" s="36">
        <f>SUM(E96*F96)</f>
        <v>0</v>
      </c>
      <c r="I96" s="47"/>
    </row>
    <row r="97" spans="2:9" ht="15.75" thickBot="1" x14ac:dyDescent="0.3">
      <c r="B97" s="89" t="s">
        <v>82</v>
      </c>
      <c r="C97" s="90"/>
      <c r="D97" s="91"/>
      <c r="E97" s="22">
        <v>13</v>
      </c>
      <c r="F97" s="52"/>
      <c r="G97" s="38">
        <f t="shared" si="34"/>
        <v>0</v>
      </c>
      <c r="H97" s="36">
        <f>SUM(E97*F97)</f>
        <v>0</v>
      </c>
      <c r="I97" s="48"/>
    </row>
    <row r="98" spans="2:9" ht="15.75" thickBot="1" x14ac:dyDescent="0.3">
      <c r="B98" s="89" t="s">
        <v>77</v>
      </c>
      <c r="C98" s="90"/>
      <c r="D98" s="91"/>
      <c r="E98" s="22">
        <v>13</v>
      </c>
      <c r="F98" s="52"/>
      <c r="G98" s="38">
        <f t="shared" si="34"/>
        <v>0</v>
      </c>
      <c r="H98" s="36">
        <f>SUM(E98*F98)</f>
        <v>0</v>
      </c>
      <c r="I98" s="47"/>
    </row>
    <row r="99" spans="2:9" ht="15.75" thickBot="1" x14ac:dyDescent="0.3">
      <c r="B99" s="89" t="s">
        <v>123</v>
      </c>
      <c r="C99" s="90"/>
      <c r="D99" s="91"/>
      <c r="E99" s="22">
        <v>13</v>
      </c>
      <c r="F99" s="52"/>
      <c r="G99" s="38">
        <f t="shared" ref="G99" si="35">E99*F99</f>
        <v>0</v>
      </c>
      <c r="H99" s="36">
        <f t="shared" ref="H99" si="36">SUM(F99*E99)</f>
        <v>0</v>
      </c>
      <c r="I99" s="47"/>
    </row>
    <row r="100" spans="2:9" ht="13.5" thickBot="1" x14ac:dyDescent="0.3">
      <c r="B100" s="85" t="s">
        <v>107</v>
      </c>
      <c r="C100" s="86"/>
      <c r="D100" s="86"/>
      <c r="E100" s="22">
        <v>13</v>
      </c>
      <c r="F100" s="52"/>
      <c r="G100" s="38">
        <f t="shared" si="34"/>
        <v>0</v>
      </c>
      <c r="H100" s="36">
        <f t="shared" ref="H100:H106" si="37">SUM(F100*E100)</f>
        <v>0</v>
      </c>
      <c r="I100" s="47"/>
    </row>
    <row r="101" spans="2:9" ht="13.5" hidden="1" thickBot="1" x14ac:dyDescent="0.3">
      <c r="B101" s="85" t="s">
        <v>32</v>
      </c>
      <c r="C101" s="86"/>
      <c r="D101" s="86"/>
      <c r="E101" s="22">
        <v>13</v>
      </c>
      <c r="F101" s="52"/>
      <c r="G101" s="38">
        <f t="shared" si="34"/>
        <v>0</v>
      </c>
      <c r="H101" s="36">
        <f t="shared" si="37"/>
        <v>0</v>
      </c>
      <c r="I101" s="47"/>
    </row>
    <row r="102" spans="2:9" ht="13.5" hidden="1" thickBot="1" x14ac:dyDescent="0.3">
      <c r="B102" s="85" t="s">
        <v>33</v>
      </c>
      <c r="C102" s="86"/>
      <c r="D102" s="86"/>
      <c r="E102" s="22">
        <v>13</v>
      </c>
      <c r="F102" s="52"/>
      <c r="G102" s="38">
        <f t="shared" si="34"/>
        <v>0</v>
      </c>
      <c r="H102" s="36">
        <f t="shared" si="37"/>
        <v>0</v>
      </c>
      <c r="I102" s="47"/>
    </row>
    <row r="103" spans="2:9" ht="13.5" hidden="1" thickBot="1" x14ac:dyDescent="0.3">
      <c r="B103" s="85" t="s">
        <v>40</v>
      </c>
      <c r="C103" s="86"/>
      <c r="D103" s="86"/>
      <c r="E103" s="22">
        <v>50</v>
      </c>
      <c r="F103" s="52"/>
      <c r="G103" s="38">
        <f t="shared" si="34"/>
        <v>0</v>
      </c>
      <c r="H103" s="36">
        <f t="shared" si="37"/>
        <v>0</v>
      </c>
      <c r="I103" s="47"/>
    </row>
    <row r="104" spans="2:9" ht="13.5" hidden="1" thickBot="1" x14ac:dyDescent="0.3">
      <c r="B104" s="85" t="s">
        <v>39</v>
      </c>
      <c r="C104" s="86"/>
      <c r="D104" s="86"/>
      <c r="E104" s="22">
        <v>50</v>
      </c>
      <c r="F104" s="52"/>
      <c r="G104" s="38">
        <f t="shared" si="34"/>
        <v>0</v>
      </c>
      <c r="H104" s="36">
        <f t="shared" si="37"/>
        <v>0</v>
      </c>
      <c r="I104" s="47"/>
    </row>
    <row r="105" spans="2:9" ht="13.5" hidden="1" thickBot="1" x14ac:dyDescent="0.3">
      <c r="B105" s="85" t="s">
        <v>41</v>
      </c>
      <c r="C105" s="86"/>
      <c r="D105" s="86"/>
      <c r="E105" s="22">
        <v>20</v>
      </c>
      <c r="F105" s="52"/>
      <c r="G105" s="38">
        <f t="shared" si="34"/>
        <v>0</v>
      </c>
      <c r="H105" s="36">
        <f t="shared" si="37"/>
        <v>0</v>
      </c>
      <c r="I105" s="47"/>
    </row>
    <row r="106" spans="2:9" ht="13.5" hidden="1" thickBot="1" x14ac:dyDescent="0.3">
      <c r="B106" s="85" t="s">
        <v>42</v>
      </c>
      <c r="C106" s="86"/>
      <c r="D106" s="86"/>
      <c r="E106" s="22">
        <v>10</v>
      </c>
      <c r="F106" s="52"/>
      <c r="G106" s="38">
        <f t="shared" si="34"/>
        <v>0</v>
      </c>
      <c r="H106" s="36">
        <f t="shared" si="37"/>
        <v>0</v>
      </c>
      <c r="I106" s="47"/>
    </row>
    <row r="107" spans="2:9" ht="13.5" thickBot="1" x14ac:dyDescent="0.3">
      <c r="B107" s="85" t="s">
        <v>31</v>
      </c>
      <c r="C107" s="86"/>
      <c r="D107" s="86"/>
      <c r="E107" s="22">
        <v>30</v>
      </c>
      <c r="F107" s="52"/>
      <c r="G107" s="38">
        <f t="shared" si="34"/>
        <v>0</v>
      </c>
      <c r="H107" s="36">
        <f>SUM(E107*F107)</f>
        <v>0</v>
      </c>
      <c r="I107" s="47"/>
    </row>
    <row r="108" spans="2:9" ht="13.5" thickBot="1" x14ac:dyDescent="0.3">
      <c r="B108" s="85" t="s">
        <v>125</v>
      </c>
      <c r="C108" s="86"/>
      <c r="D108" s="86"/>
      <c r="E108" s="22">
        <v>8</v>
      </c>
      <c r="F108" s="52"/>
      <c r="G108" s="38">
        <f t="shared" si="17"/>
        <v>0</v>
      </c>
      <c r="H108" s="36">
        <f>SUM(F108*E108)</f>
        <v>0</v>
      </c>
    </row>
    <row r="109" spans="2:9" ht="13.5" thickBot="1" x14ac:dyDescent="0.3">
      <c r="B109" s="85" t="s">
        <v>108</v>
      </c>
      <c r="C109" s="86"/>
      <c r="D109" s="86"/>
      <c r="E109" s="22">
        <v>18</v>
      </c>
      <c r="F109" s="52"/>
      <c r="G109" s="38">
        <f t="shared" si="17"/>
        <v>0</v>
      </c>
      <c r="H109" s="36">
        <f t="shared" si="26"/>
        <v>0</v>
      </c>
    </row>
    <row r="110" spans="2:9" hidden="1" x14ac:dyDescent="0.25">
      <c r="B110" s="87" t="s">
        <v>38</v>
      </c>
      <c r="C110" s="88"/>
      <c r="D110" s="88"/>
      <c r="E110" s="53">
        <v>49</v>
      </c>
      <c r="F110" s="54"/>
      <c r="G110" s="55">
        <f t="shared" si="17"/>
        <v>0</v>
      </c>
      <c r="H110" s="56">
        <f t="shared" si="26"/>
        <v>0</v>
      </c>
    </row>
    <row r="111" spans="2:9" ht="36" customHeight="1" thickBot="1" x14ac:dyDescent="0.3">
      <c r="B111" s="113" t="s">
        <v>129</v>
      </c>
      <c r="C111" s="114"/>
      <c r="D111" s="114"/>
      <c r="E111" s="114"/>
      <c r="F111" s="115"/>
      <c r="G111" s="59">
        <f t="shared" si="17"/>
        <v>0</v>
      </c>
      <c r="H111" s="60">
        <f>IF(AND(I7="Poczta Polska",G49&lt;2600),40,IF(G49&gt;=2600,0,IF(G49&gt;=1000,10,15)))</f>
        <v>15</v>
      </c>
    </row>
    <row r="112" spans="2:9" ht="22.5" customHeight="1" thickBot="1" x14ac:dyDescent="0.3">
      <c r="B112" s="112" t="s">
        <v>126</v>
      </c>
      <c r="C112" s="112"/>
      <c r="D112" s="112"/>
      <c r="E112" s="112"/>
      <c r="F112" s="112"/>
      <c r="G112" s="18">
        <f>SUM(G53:G111)</f>
        <v>0</v>
      </c>
      <c r="H112" s="24">
        <f>SUM(H53:H111)</f>
        <v>15</v>
      </c>
    </row>
    <row r="113" spans="2:8" ht="3.6" customHeight="1" thickBot="1" x14ac:dyDescent="0.3">
      <c r="B113" s="4"/>
      <c r="C113" s="4"/>
      <c r="D113" s="5"/>
      <c r="E113" s="5"/>
      <c r="F113" s="4"/>
      <c r="G113" s="4"/>
      <c r="H113" s="6"/>
    </row>
    <row r="114" spans="2:8" ht="15.75" thickBot="1" x14ac:dyDescent="0.3">
      <c r="B114" s="132" t="s">
        <v>51</v>
      </c>
      <c r="C114" s="133"/>
      <c r="D114" s="133"/>
      <c r="E114" s="134"/>
      <c r="F114" s="134"/>
      <c r="G114" s="19">
        <f>I49+G112</f>
        <v>0</v>
      </c>
      <c r="H114" s="25">
        <f>SUM(I49+H112)</f>
        <v>15</v>
      </c>
    </row>
    <row r="115" spans="2:8" ht="19.5" customHeight="1" thickBot="1" x14ac:dyDescent="0.3">
      <c r="B115" s="20"/>
      <c r="C115" s="20"/>
      <c r="D115" s="119" t="s">
        <v>116</v>
      </c>
      <c r="E115" s="120"/>
      <c r="F115" s="121"/>
      <c r="G115" s="63"/>
      <c r="H115" s="26">
        <v>0</v>
      </c>
    </row>
    <row r="116" spans="2:8" ht="15.75" thickBot="1" x14ac:dyDescent="0.3">
      <c r="B116" s="109"/>
      <c r="C116" s="110"/>
      <c r="D116" s="116" t="str">
        <f>IF(OR(I6="Za pobraniem", I6="Prowizja + pobranie"),"POBRANIE","Pozostało do zapłaty")</f>
        <v>Pozostało do zapłaty</v>
      </c>
      <c r="E116" s="117"/>
      <c r="F116" s="118"/>
      <c r="G116" s="21"/>
      <c r="H116" s="62">
        <f>SUM(H114-H115)</f>
        <v>15</v>
      </c>
    </row>
    <row r="117" spans="2:8" ht="4.5" customHeight="1" thickBot="1" x14ac:dyDescent="0.3">
      <c r="B117" s="93"/>
      <c r="C117" s="111"/>
      <c r="D117" s="7"/>
      <c r="E117" s="7"/>
      <c r="F117" s="7"/>
      <c r="G117" s="8"/>
      <c r="H117" s="9"/>
    </row>
    <row r="118" spans="2:8" ht="15" customHeight="1" x14ac:dyDescent="0.25">
      <c r="B118" s="93"/>
      <c r="C118" s="94"/>
      <c r="D118" s="99" t="s">
        <v>45</v>
      </c>
      <c r="E118" s="100"/>
      <c r="F118" s="100"/>
      <c r="G118" s="16"/>
      <c r="H118" s="95" t="s">
        <v>43</v>
      </c>
    </row>
    <row r="119" spans="2:8" ht="13.5" thickBot="1" x14ac:dyDescent="0.3">
      <c r="B119" s="97"/>
      <c r="C119" s="98"/>
      <c r="D119" s="101"/>
      <c r="E119" s="102"/>
      <c r="F119" s="102"/>
      <c r="G119" s="17"/>
      <c r="H119" s="96"/>
    </row>
    <row r="120" spans="2:8" ht="15" customHeight="1" x14ac:dyDescent="0.25">
      <c r="B120" s="103"/>
      <c r="C120" s="104"/>
      <c r="D120" s="105"/>
      <c r="E120" s="106"/>
      <c r="F120" s="106"/>
      <c r="G120" s="106"/>
      <c r="H120" s="106"/>
    </row>
    <row r="121" spans="2:8" ht="2.25" customHeight="1" x14ac:dyDescent="0.25">
      <c r="B121" s="103"/>
      <c r="C121" s="104"/>
      <c r="D121" s="93"/>
      <c r="E121" s="94"/>
      <c r="F121" s="94"/>
      <c r="G121" s="94"/>
      <c r="H121" s="94"/>
    </row>
    <row r="122" spans="2:8" x14ac:dyDescent="0.25">
      <c r="B122" s="107" t="s">
        <v>105</v>
      </c>
      <c r="C122" s="108"/>
      <c r="D122" s="5"/>
    </row>
    <row r="123" spans="2:8" x14ac:dyDescent="0.25">
      <c r="E123" s="92" t="s">
        <v>104</v>
      </c>
      <c r="F123" s="92"/>
      <c r="G123" s="92"/>
      <c r="H123" s="92"/>
    </row>
    <row r="124" spans="2:8" x14ac:dyDescent="0.25">
      <c r="B124" s="10"/>
      <c r="C124" s="10"/>
      <c r="D124" s="10"/>
      <c r="E124" s="10"/>
      <c r="F124" s="10"/>
      <c r="G124" s="10"/>
      <c r="H124" s="10"/>
    </row>
    <row r="125" spans="2:8" x14ac:dyDescent="0.25">
      <c r="B125" s="10"/>
      <c r="C125" s="10"/>
      <c r="D125" s="10"/>
      <c r="E125" s="10"/>
      <c r="F125" s="10"/>
      <c r="G125" s="10"/>
      <c r="H125" s="10"/>
    </row>
    <row r="126" spans="2:8" x14ac:dyDescent="0.25">
      <c r="B126" s="10"/>
      <c r="C126" s="10"/>
      <c r="D126" s="10"/>
      <c r="E126" s="10"/>
      <c r="F126" s="10"/>
      <c r="G126" s="10"/>
      <c r="H126" s="10"/>
    </row>
  </sheetData>
  <mergeCells count="85">
    <mergeCell ref="B114:F114"/>
    <mergeCell ref="B49:F49"/>
    <mergeCell ref="G49:H49"/>
    <mergeCell ref="B80:D80"/>
    <mergeCell ref="B83:D83"/>
    <mergeCell ref="B84:D84"/>
    <mergeCell ref="B52:D52"/>
    <mergeCell ref="B54:D54"/>
    <mergeCell ref="B65:D65"/>
    <mergeCell ref="B73:D73"/>
    <mergeCell ref="B69:D69"/>
    <mergeCell ref="B72:D72"/>
    <mergeCell ref="B60:D60"/>
    <mergeCell ref="B82:D82"/>
    <mergeCell ref="B66:D66"/>
    <mergeCell ref="B53:D53"/>
    <mergeCell ref="F5:H5"/>
    <mergeCell ref="B2:B5"/>
    <mergeCell ref="C2:E5"/>
    <mergeCell ref="F6:H6"/>
    <mergeCell ref="F7:H7"/>
    <mergeCell ref="F3:H3"/>
    <mergeCell ref="F4:H4"/>
    <mergeCell ref="C6:E6"/>
    <mergeCell ref="B70:D70"/>
    <mergeCell ref="B57:D57"/>
    <mergeCell ref="B59:D59"/>
    <mergeCell ref="B58:D58"/>
    <mergeCell ref="B71:D71"/>
    <mergeCell ref="B63:D63"/>
    <mergeCell ref="B64:D64"/>
    <mergeCell ref="B61:D61"/>
    <mergeCell ref="B62:D62"/>
    <mergeCell ref="B67:D67"/>
    <mergeCell ref="B68:D68"/>
    <mergeCell ref="B55:D55"/>
    <mergeCell ref="B56:D56"/>
    <mergeCell ref="D120:H121"/>
    <mergeCell ref="B121:C121"/>
    <mergeCell ref="B122:C122"/>
    <mergeCell ref="B116:C116"/>
    <mergeCell ref="B117:C117"/>
    <mergeCell ref="B112:F112"/>
    <mergeCell ref="B111:F111"/>
    <mergeCell ref="B88:D88"/>
    <mergeCell ref="B89:D89"/>
    <mergeCell ref="B90:D90"/>
    <mergeCell ref="D116:F116"/>
    <mergeCell ref="D115:F115"/>
    <mergeCell ref="B108:D108"/>
    <mergeCell ref="B109:D109"/>
    <mergeCell ref="E123:H123"/>
    <mergeCell ref="B118:C118"/>
    <mergeCell ref="H118:H119"/>
    <mergeCell ref="B119:C119"/>
    <mergeCell ref="D118:F119"/>
    <mergeCell ref="B120:C120"/>
    <mergeCell ref="B97:D97"/>
    <mergeCell ref="B98:D98"/>
    <mergeCell ref="B92:D92"/>
    <mergeCell ref="B106:D106"/>
    <mergeCell ref="B105:D105"/>
    <mergeCell ref="B85:D85"/>
    <mergeCell ref="B86:D86"/>
    <mergeCell ref="B110:D110"/>
    <mergeCell ref="B93:D93"/>
    <mergeCell ref="B94:D94"/>
    <mergeCell ref="B95:D95"/>
    <mergeCell ref="B103:D103"/>
    <mergeCell ref="B107:D107"/>
    <mergeCell ref="B99:D99"/>
    <mergeCell ref="B102:D102"/>
    <mergeCell ref="B96:D96"/>
    <mergeCell ref="B87:D87"/>
    <mergeCell ref="B104:D104"/>
    <mergeCell ref="B100:D100"/>
    <mergeCell ref="B101:D101"/>
    <mergeCell ref="B91:D91"/>
    <mergeCell ref="B81:D81"/>
    <mergeCell ref="B74:D74"/>
    <mergeCell ref="B75:D75"/>
    <mergeCell ref="B76:D76"/>
    <mergeCell ref="B77:D77"/>
    <mergeCell ref="B78:D78"/>
    <mergeCell ref="B79:D79"/>
  </mergeCells>
  <dataValidations count="1">
    <dataValidation type="decimal" allowBlank="1" showInputMessage="1" promptTitle="Płatność prowizją:" prompt="Wpisz kwotę o którą zostanie pomniejszona płatność za zamówienie." sqref="H115">
      <formula1>0</formula1>
      <formula2>99999999</formula2>
    </dataValidation>
  </dataValidations>
  <hyperlinks>
    <hyperlink ref="C6" r:id="rId1"/>
  </hyperlinks>
  <pageMargins left="0.97058823529411764" right="0.25" top="0.36029411764705882" bottom="0.75" header="0.3" footer="0.3"/>
  <pageSetup paperSize="9" scale="60" orientation="portrait" r:id="rId2"/>
  <rowBreaks count="1" manualBreakCount="1">
    <brk id="50" max="10" man="1"/>
  </rowBreaks>
  <ignoredErrors>
    <ignoredError sqref="H107" formula="1"/>
    <ignoredError sqref="H116" unlockedFormula="1"/>
  </ignoredErrors>
  <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Title="Błąd" error="Wybierz formę płatności z pośród dostępnych na liście" promptTitle="Metoda wysyłki" prompt="Naciśnij &quot;strzałkę&quot; i wybierz jedną form płatności znajdujących się na liście.">
          <x14:formula1>
            <xm:f>Arkusz2!$A$2:$A$4</xm:f>
          </x14:formula1>
          <xm:sqref>I7</xm:sqref>
        </x14:dataValidation>
        <x14:dataValidation type="list" allowBlank="1" showInputMessage="1" showErrorMessage="1" errorTitle="Błąd" error="Wybierz metodę płatności z pośród pozycji na liście" promptTitle="Metoda płatności" prompt="Naciśnij &quot;strzałkę&quot; i wybierz jedną form płatności znajdujących się na liście.">
          <x14:formula1>
            <xm:f>Arkusz2!$C$2:$C$5</xm:f>
          </x14:formula1>
          <xm:sqref>I6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"/>
  <sheetViews>
    <sheetView workbookViewId="0">
      <selection activeCell="C7" sqref="C7"/>
    </sheetView>
  </sheetViews>
  <sheetFormatPr defaultRowHeight="15" x14ac:dyDescent="0.25"/>
  <cols>
    <col min="1" max="1" width="15.5703125" customWidth="1"/>
    <col min="3" max="3" width="17.140625" customWidth="1"/>
  </cols>
  <sheetData>
    <row r="1" spans="1:3" x14ac:dyDescent="0.25">
      <c r="A1" t="s">
        <v>112</v>
      </c>
      <c r="C1" t="s">
        <v>113</v>
      </c>
    </row>
    <row r="2" spans="1:3" x14ac:dyDescent="0.25">
      <c r="A2" s="61" t="s">
        <v>110</v>
      </c>
      <c r="C2" t="s">
        <v>115</v>
      </c>
    </row>
    <row r="3" spans="1:3" x14ac:dyDescent="0.25">
      <c r="A3" s="61" t="str">
        <f>IF(Arkusz1!I6="Za pobraniem","-","Odbiór własny")</f>
        <v>Odbiór własny</v>
      </c>
      <c r="C3" t="s">
        <v>116</v>
      </c>
    </row>
    <row r="4" spans="1:3" x14ac:dyDescent="0.25">
      <c r="A4" s="61" t="s">
        <v>111</v>
      </c>
      <c r="C4" t="s">
        <v>124</v>
      </c>
    </row>
    <row r="5" spans="1:3" x14ac:dyDescent="0.25">
      <c r="C5" t="s">
        <v>114</v>
      </c>
    </row>
  </sheetData>
  <pageMargins left="0.7" right="0.7" top="0.75" bottom="0.75" header="0.3" footer="0.3"/>
  <pageSetup paperSize="9" orientation="portrait" r:id="rId1"/>
  <tableParts count="2"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Arkusz1</vt:lpstr>
      <vt:lpstr>Arkusz2</vt:lpstr>
      <vt:lpstr>Arkusz3</vt:lpstr>
      <vt:lpstr>Arkusz1!Obszar_wydruku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2006-09-22T13:37:51Z</dcterms:created>
  <dcterms:modified xsi:type="dcterms:W3CDTF">2019-11-08T14:36:12Z</dcterms:modified>
</cp:coreProperties>
</file>