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naczk\Desktop\"/>
    </mc:Choice>
  </mc:AlternateContent>
  <bookViews>
    <workbookView xWindow="0" yWindow="0" windowWidth="25200" windowHeight="1198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S18" i="1" l="1"/>
  <c r="S14" i="1"/>
  <c r="S12" i="1"/>
  <c r="N20" i="1" l="1"/>
  <c r="S20" i="1" s="1"/>
  <c r="N18" i="1"/>
  <c r="N16" i="1"/>
  <c r="S16" i="1" s="1"/>
  <c r="N14" i="1"/>
  <c r="N12" i="1"/>
  <c r="N10" i="1"/>
  <c r="S10" i="1" s="1"/>
  <c r="N8" i="1"/>
  <c r="S8" i="1" s="1"/>
  <c r="F9" i="1" l="1"/>
  <c r="D9" i="1"/>
  <c r="A27" i="1"/>
  <c r="A24" i="1"/>
  <c r="A21" i="1"/>
  <c r="A18" i="1"/>
  <c r="A15" i="1"/>
  <c r="A12" i="1"/>
  <c r="A9" i="1" s="1"/>
  <c r="X12" i="1"/>
  <c r="Y11" i="1"/>
  <c r="Y12" i="1" s="1"/>
  <c r="N27" i="1" l="1"/>
  <c r="V15" i="1"/>
  <c r="W15" i="1"/>
  <c r="W14" i="1"/>
  <c r="W13" i="1"/>
  <c r="V13" i="1"/>
  <c r="V22" i="1" l="1"/>
  <c r="V23" i="1" l="1"/>
  <c r="V24" i="1"/>
  <c r="V14" i="1"/>
  <c r="S23" i="1" s="1"/>
  <c r="S27" i="1" l="1"/>
  <c r="V27" i="1" s="1"/>
</calcChain>
</file>

<file path=xl/sharedStrings.xml><?xml version="1.0" encoding="utf-8"?>
<sst xmlns="http://schemas.openxmlformats.org/spreadsheetml/2006/main" count="22" uniqueCount="22">
  <si>
    <t>%</t>
  </si>
  <si>
    <t>Wynagrodzenie</t>
  </si>
  <si>
    <t>Nadprowizja</t>
  </si>
  <si>
    <t>Obrót w danej linii</t>
  </si>
  <si>
    <t>Liczba menadżerów</t>
  </si>
  <si>
    <t xml:space="preserve"> w I linii</t>
  </si>
  <si>
    <t xml:space="preserve"> w II linii</t>
  </si>
  <si>
    <t xml:space="preserve"> w III linii</t>
  </si>
  <si>
    <t>w IV linii</t>
  </si>
  <si>
    <t>w V linii</t>
  </si>
  <si>
    <t>w VI linii</t>
  </si>
  <si>
    <t xml:space="preserve"> w VII linii</t>
  </si>
  <si>
    <t>Uwaga!!! Wypełniamy tylko żółte pola, wpisując liczbę menadżerów w danej linii. Jeżeli w rubryce wynagrodzenie (linie od III do VII) pojawia się komunikat "FAŁSZ", to oznacza on, że w pierwszej linii, nie ma liczby menadżerów, wystarczającej do pobierania prowizji z danej linii.</t>
  </si>
  <si>
    <t>Prowizja</t>
  </si>
  <si>
    <t>Nadprowizja za obrót powyżej 100000</t>
  </si>
  <si>
    <t>Nadprowizja za obrót powyżej 200000</t>
  </si>
  <si>
    <t>Suma wynagrodzenia Prowizja+Nadprowizja</t>
  </si>
  <si>
    <t>Tu wpisz sumę obrotu Twoich Złotych Menadżerów</t>
  </si>
  <si>
    <t>Nadprowizja Twoich menadżerów!!!</t>
  </si>
  <si>
    <t>Suma obrotu (pkt)</t>
  </si>
  <si>
    <r>
      <t xml:space="preserve">Kalkulator służy do </t>
    </r>
    <r>
      <rPr>
        <b/>
        <u/>
        <sz val="12"/>
        <color theme="1"/>
        <rFont val="Czcionka tekstu podstawowego"/>
        <charset val="238"/>
      </rPr>
      <t xml:space="preserve">szacunkowego </t>
    </r>
    <r>
      <rPr>
        <b/>
        <sz val="12"/>
        <color theme="1"/>
        <rFont val="Czcionka tekstu podstawowego"/>
        <charset val="238"/>
      </rPr>
      <t>wyliczania wynagrodzenia wynikającego z obrotu struktury. 
Dla uproszczenia przyjęto, że każdy Menadżer w strukturze, realizuje miesięcznie minimalny 
obrót 2600 Pkt. (kwalifikacja).</t>
    </r>
  </si>
  <si>
    <t>Jeśli w Twojej strukturze są Menadżerowie, którzy wraz ze swoim zespołem osiągnęli obrót uprawniający do Nadprowizji, wpisz wartość obrotu punktowego ich struktur, ale tylko tej ich części, która "mieści" się w Twoich 7 liniach. Osobno wpisz zsumowany obrót tych, którzy mają prawo do 1% Nadprowizji, a osobno tych, którzy mają prawo do 2% nadrowizji. Wartość Nadprowizji Twoich menadżerów zostaje odjęta od Twojej Nadprowizji ponieważ, Nadprowizja nie jest dublowana.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</si>
</sst>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sz val="10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14"/>
      <color theme="1"/>
      <name val="Czcionka tekstu podstawowego"/>
      <charset val="238"/>
    </font>
    <font>
      <sz val="14"/>
      <color theme="1"/>
      <name val="Czcionka tekstu podstawowego"/>
      <family val="2"/>
      <charset val="238"/>
    </font>
    <font>
      <b/>
      <sz val="10"/>
      <color theme="5" tint="-0.249977111117893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u/>
      <sz val="12"/>
      <color theme="1"/>
      <name val="Czcionka tekstu podstawowego"/>
      <charset val="238"/>
    </font>
    <font>
      <sz val="11"/>
      <color theme="4" tint="0.79998168889431442"/>
      <name val="Czcionka tekstu podstawowego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9" fontId="2" fillId="9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8" fillId="0" borderId="1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0" fillId="12" borderId="0" xfId="0" applyFill="1"/>
    <xf numFmtId="9" fontId="2" fillId="8" borderId="21" xfId="0" applyNumberFormat="1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/>
    </xf>
    <xf numFmtId="44" fontId="2" fillId="3" borderId="4" xfId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4" fontId="4" fillId="4" borderId="5" xfId="1" applyFont="1" applyFill="1" applyBorder="1" applyAlignment="1">
      <alignment horizontal="center"/>
    </xf>
    <xf numFmtId="44" fontId="4" fillId="4" borderId="6" xfId="1" applyFont="1" applyFill="1" applyBorder="1" applyAlignment="1">
      <alignment horizontal="center"/>
    </xf>
    <xf numFmtId="44" fontId="4" fillId="4" borderId="7" xfId="1" applyFont="1" applyFill="1" applyBorder="1" applyAlignment="1">
      <alignment horizontal="center"/>
    </xf>
    <xf numFmtId="44" fontId="4" fillId="4" borderId="8" xfId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4" fontId="6" fillId="10" borderId="5" xfId="1" applyFont="1" applyFill="1" applyBorder="1" applyAlignment="1">
      <alignment horizontal="center"/>
    </xf>
    <xf numFmtId="44" fontId="6" fillId="10" borderId="6" xfId="1" applyFont="1" applyFill="1" applyBorder="1" applyAlignment="1">
      <alignment horizontal="center"/>
    </xf>
    <xf numFmtId="44" fontId="6" fillId="10" borderId="7" xfId="1" applyFont="1" applyFill="1" applyBorder="1" applyAlignment="1">
      <alignment horizontal="center"/>
    </xf>
    <xf numFmtId="44" fontId="6" fillId="10" borderId="8" xfId="1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9" fontId="12" fillId="0" borderId="5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22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13" borderId="0" xfId="0" applyFill="1"/>
    <xf numFmtId="0" fontId="1" fillId="13" borderId="0" xfId="0" applyFont="1" applyFill="1"/>
    <xf numFmtId="0" fontId="16" fillId="13" borderId="0" xfId="0" applyFont="1" applyFill="1"/>
    <xf numFmtId="0" fontId="6" fillId="13" borderId="0" xfId="0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/>
    </xf>
    <xf numFmtId="0" fontId="1" fillId="12" borderId="0" xfId="0" applyFont="1" applyFill="1"/>
    <xf numFmtId="0" fontId="0" fillId="13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1" fillId="13" borderId="0" xfId="0" applyFont="1" applyFill="1" applyBorder="1" applyAlignment="1">
      <alignment horizontal="right"/>
    </xf>
    <xf numFmtId="0" fontId="0" fillId="13" borderId="17" xfId="0" applyFill="1" applyBorder="1" applyAlignment="1">
      <alignment horizontal="center"/>
    </xf>
    <xf numFmtId="0" fontId="1" fillId="13" borderId="17" xfId="0" applyFont="1" applyFill="1" applyBorder="1" applyAlignment="1">
      <alignment horizontal="right"/>
    </xf>
    <xf numFmtId="0" fontId="0" fillId="13" borderId="0" xfId="0" applyFill="1" applyAlignment="1"/>
    <xf numFmtId="0" fontId="0" fillId="13" borderId="0" xfId="0" applyFill="1" applyAlignment="1">
      <alignment vertical="center"/>
    </xf>
    <xf numFmtId="0" fontId="0" fillId="14" borderId="2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3" fillId="12" borderId="9" xfId="0" applyFont="1" applyFill="1" applyBorder="1" applyAlignment="1">
      <alignment horizontal="center" wrapText="1"/>
    </xf>
    <xf numFmtId="0" fontId="3" fillId="12" borderId="10" xfId="0" applyFont="1" applyFill="1" applyBorder="1" applyAlignment="1">
      <alignment horizontal="center" wrapText="1"/>
    </xf>
    <xf numFmtId="0" fontId="3" fillId="12" borderId="11" xfId="0" applyFont="1" applyFill="1" applyBorder="1" applyAlignment="1">
      <alignment horizontal="center" wrapText="1"/>
    </xf>
    <xf numFmtId="0" fontId="3" fillId="12" borderId="12" xfId="0" applyFont="1" applyFill="1" applyBorder="1" applyAlignment="1">
      <alignment horizontal="center" wrapText="1"/>
    </xf>
    <xf numFmtId="0" fontId="3" fillId="12" borderId="0" xfId="0" applyFont="1" applyFill="1" applyBorder="1" applyAlignment="1">
      <alignment horizontal="center" wrapText="1"/>
    </xf>
    <xf numFmtId="0" fontId="3" fillId="12" borderId="13" xfId="0" applyFont="1" applyFill="1" applyBorder="1" applyAlignment="1">
      <alignment horizontal="center" wrapText="1"/>
    </xf>
    <xf numFmtId="0" fontId="3" fillId="12" borderId="14" xfId="0" applyFont="1" applyFill="1" applyBorder="1" applyAlignment="1">
      <alignment horizontal="center" wrapText="1"/>
    </xf>
    <xf numFmtId="0" fontId="3" fillId="12" borderId="15" xfId="0" applyFont="1" applyFill="1" applyBorder="1" applyAlignment="1">
      <alignment horizontal="center" wrapText="1"/>
    </xf>
    <xf numFmtId="0" fontId="3" fillId="12" borderId="16" xfId="0" applyFont="1" applyFill="1" applyBorder="1" applyAlignment="1">
      <alignment horizont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6">
    <dxf>
      <font>
        <condense val="0"/>
        <extend val="0"/>
        <color rgb="FF9C0006"/>
      </font>
      <fill>
        <patternFill>
          <bgColor rgb="FFC00000"/>
        </patternFill>
      </fill>
    </dxf>
    <dxf>
      <font>
        <condense val="0"/>
        <extend val="0"/>
        <color rgb="FF9C0006"/>
      </font>
      <fill>
        <patternFill>
          <bgColor rgb="FFC00000"/>
        </patternFill>
      </fill>
    </dxf>
    <dxf>
      <font>
        <condense val="0"/>
        <extend val="0"/>
        <color rgb="FF9C0006"/>
      </font>
      <fill>
        <patternFill>
          <bgColor rgb="FFC00000"/>
        </patternFill>
      </fill>
    </dxf>
    <dxf>
      <font>
        <condense val="0"/>
        <extend val="0"/>
        <color rgb="FF9C6500"/>
      </font>
      <fill>
        <patternFill>
          <bgColor rgb="FFC00000"/>
        </patternFill>
      </fill>
    </dxf>
    <dxf>
      <font>
        <condense val="0"/>
        <extend val="0"/>
        <color rgb="FF9C6500"/>
      </font>
      <fill>
        <patternFill>
          <bgColor rgb="FFC00000"/>
        </patternFill>
      </fill>
    </dxf>
    <dxf>
      <font>
        <condense val="0"/>
        <extend val="0"/>
        <color rgb="FF9C6500"/>
      </font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FF3300"/>
      <color rgb="FFFF643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4</xdr:row>
      <xdr:rowOff>30270</xdr:rowOff>
    </xdr:from>
    <xdr:to>
      <xdr:col>3</xdr:col>
      <xdr:colOff>455083</xdr:colOff>
      <xdr:row>5</xdr:row>
      <xdr:rowOff>190498</xdr:rowOff>
    </xdr:to>
    <xdr:pic>
      <xdr:nvPicPr>
        <xdr:cNvPr id="2" name="Obraz 1" descr="MR9004375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7361" r="50232" b="16667"/>
        <a:stretch>
          <a:fillRect/>
        </a:stretch>
      </xdr:blipFill>
      <xdr:spPr>
        <a:xfrm>
          <a:off x="2254249" y="749937"/>
          <a:ext cx="264584" cy="350728"/>
        </a:xfrm>
        <a:prstGeom prst="rect">
          <a:avLst/>
        </a:prstGeom>
      </xdr:spPr>
    </xdr:pic>
    <xdr:clientData/>
  </xdr:twoCellAnchor>
  <xdr:twoCellAnchor editAs="oneCell">
    <xdr:from>
      <xdr:col>1</xdr:col>
      <xdr:colOff>169956</xdr:colOff>
      <xdr:row>8</xdr:row>
      <xdr:rowOff>31749</xdr:rowOff>
    </xdr:from>
    <xdr:to>
      <xdr:col>1</xdr:col>
      <xdr:colOff>412750</xdr:colOff>
      <xdr:row>9</xdr:row>
      <xdr:rowOff>175912</xdr:rowOff>
    </xdr:to>
    <xdr:pic>
      <xdr:nvPicPr>
        <xdr:cNvPr id="3" name="Obraz 2" descr="MR900437533.JPG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</a:blip>
        <a:srcRect r="57176" b="40972"/>
        <a:stretch>
          <a:fillRect/>
        </a:stretch>
      </xdr:blipFill>
      <xdr:spPr>
        <a:xfrm>
          <a:off x="360456" y="1460499"/>
          <a:ext cx="242794" cy="334663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8</xdr:row>
      <xdr:rowOff>46568</xdr:rowOff>
    </xdr:from>
    <xdr:to>
      <xdr:col>2</xdr:col>
      <xdr:colOff>393095</xdr:colOff>
      <xdr:row>9</xdr:row>
      <xdr:rowOff>169333</xdr:rowOff>
    </xdr:to>
    <xdr:pic>
      <xdr:nvPicPr>
        <xdr:cNvPr id="4" name="Obraz 3" descr="MR900437529.JPG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</a:blip>
        <a:srcRect l="25463" t="15046" r="34028" b="28241"/>
        <a:stretch>
          <a:fillRect/>
        </a:stretch>
      </xdr:blipFill>
      <xdr:spPr>
        <a:xfrm>
          <a:off x="941917" y="1401235"/>
          <a:ext cx="223761" cy="313265"/>
        </a:xfrm>
        <a:prstGeom prst="rect">
          <a:avLst/>
        </a:prstGeom>
      </xdr:spPr>
    </xdr:pic>
    <xdr:clientData/>
  </xdr:twoCellAnchor>
  <xdr:twoCellAnchor editAs="oneCell">
    <xdr:from>
      <xdr:col>3</xdr:col>
      <xdr:colOff>153689</xdr:colOff>
      <xdr:row>8</xdr:row>
      <xdr:rowOff>10582</xdr:rowOff>
    </xdr:from>
    <xdr:to>
      <xdr:col>3</xdr:col>
      <xdr:colOff>391583</xdr:colOff>
      <xdr:row>9</xdr:row>
      <xdr:rowOff>169331</xdr:rowOff>
    </xdr:to>
    <xdr:pic>
      <xdr:nvPicPr>
        <xdr:cNvPr id="5" name="Obraz 4" descr="MR900438089.JPG"/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4">
              <a:shade val="45000"/>
              <a:satMod val="135000"/>
            </a:schemeClr>
            <a:prstClr val="white"/>
          </a:duotone>
        </a:blip>
        <a:srcRect l="6944" t="5787" r="38657" b="14352"/>
        <a:stretch>
          <a:fillRect/>
        </a:stretch>
      </xdr:blipFill>
      <xdr:spPr>
        <a:xfrm>
          <a:off x="1508356" y="1439332"/>
          <a:ext cx="237894" cy="349249"/>
        </a:xfrm>
        <a:prstGeom prst="rect">
          <a:avLst/>
        </a:prstGeom>
      </xdr:spPr>
    </xdr:pic>
    <xdr:clientData/>
  </xdr:twoCellAnchor>
  <xdr:twoCellAnchor editAs="oneCell">
    <xdr:from>
      <xdr:col>4</xdr:col>
      <xdr:colOff>158749</xdr:colOff>
      <xdr:row>8</xdr:row>
      <xdr:rowOff>30270</xdr:rowOff>
    </xdr:from>
    <xdr:to>
      <xdr:col>4</xdr:col>
      <xdr:colOff>423333</xdr:colOff>
      <xdr:row>9</xdr:row>
      <xdr:rowOff>190498</xdr:rowOff>
    </xdr:to>
    <xdr:pic>
      <xdr:nvPicPr>
        <xdr:cNvPr id="6" name="Obraz 5" descr="MR900437531.JPG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4">
              <a:shade val="45000"/>
              <a:satMod val="135000"/>
            </a:schemeClr>
            <a:prstClr val="white"/>
          </a:duotone>
        </a:blip>
        <a:srcRect t="17361" r="50232" b="16667"/>
        <a:stretch>
          <a:fillRect/>
        </a:stretch>
      </xdr:blipFill>
      <xdr:spPr>
        <a:xfrm>
          <a:off x="2095499" y="1384937"/>
          <a:ext cx="264584" cy="350728"/>
        </a:xfrm>
        <a:prstGeom prst="rect">
          <a:avLst/>
        </a:prstGeom>
      </xdr:spPr>
    </xdr:pic>
    <xdr:clientData/>
  </xdr:twoCellAnchor>
  <xdr:twoCellAnchor editAs="oneCell">
    <xdr:from>
      <xdr:col>5</xdr:col>
      <xdr:colOff>156825</xdr:colOff>
      <xdr:row>7</xdr:row>
      <xdr:rowOff>179916</xdr:rowOff>
    </xdr:from>
    <xdr:to>
      <xdr:col>5</xdr:col>
      <xdr:colOff>370416</xdr:colOff>
      <xdr:row>9</xdr:row>
      <xdr:rowOff>179917</xdr:rowOff>
    </xdr:to>
    <xdr:pic>
      <xdr:nvPicPr>
        <xdr:cNvPr id="7" name="Obraz 6" descr="MR900437517.JPG"/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</a:blip>
        <a:srcRect l="61343" t="8102" r="10879" b="40972"/>
        <a:stretch>
          <a:fillRect/>
        </a:stretch>
      </xdr:blipFill>
      <xdr:spPr>
        <a:xfrm>
          <a:off x="2675658" y="1344083"/>
          <a:ext cx="213591" cy="391584"/>
        </a:xfrm>
        <a:prstGeom prst="rect">
          <a:avLst/>
        </a:prstGeom>
      </xdr:spPr>
    </xdr:pic>
    <xdr:clientData/>
  </xdr:twoCellAnchor>
  <xdr:twoCellAnchor>
    <xdr:from>
      <xdr:col>1</xdr:col>
      <xdr:colOff>297656</xdr:colOff>
      <xdr:row>7</xdr:row>
      <xdr:rowOff>77391</xdr:rowOff>
    </xdr:from>
    <xdr:to>
      <xdr:col>5</xdr:col>
      <xdr:colOff>279797</xdr:colOff>
      <xdr:row>7</xdr:row>
      <xdr:rowOff>83344</xdr:rowOff>
    </xdr:to>
    <xdr:cxnSp macro="">
      <xdr:nvCxnSpPr>
        <xdr:cNvPr id="9" name="Łącznik prosty 8"/>
        <xdr:cNvCxnSpPr/>
      </xdr:nvCxnSpPr>
      <xdr:spPr>
        <a:xfrm>
          <a:off x="488156" y="1238250"/>
          <a:ext cx="2315766" cy="5953"/>
        </a:xfrm>
        <a:prstGeom prst="line">
          <a:avLst/>
        </a:prstGeom>
        <a:ln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297657</xdr:colOff>
      <xdr:row>7</xdr:row>
      <xdr:rowOff>83345</xdr:rowOff>
    </xdr:from>
    <xdr:to>
      <xdr:col>1</xdr:col>
      <xdr:colOff>297658</xdr:colOff>
      <xdr:row>7</xdr:row>
      <xdr:rowOff>166688</xdr:rowOff>
    </xdr:to>
    <xdr:cxnSp macro="">
      <xdr:nvCxnSpPr>
        <xdr:cNvPr id="11" name="Łącznik prosty 10"/>
        <xdr:cNvCxnSpPr/>
      </xdr:nvCxnSpPr>
      <xdr:spPr>
        <a:xfrm rot="5400000">
          <a:off x="446486" y="1285875"/>
          <a:ext cx="8334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321470</xdr:colOff>
      <xdr:row>7</xdr:row>
      <xdr:rowOff>77390</xdr:rowOff>
    </xdr:from>
    <xdr:to>
      <xdr:col>2</xdr:col>
      <xdr:colOff>321470</xdr:colOff>
      <xdr:row>7</xdr:row>
      <xdr:rowOff>166687</xdr:rowOff>
    </xdr:to>
    <xdr:cxnSp macro="">
      <xdr:nvCxnSpPr>
        <xdr:cNvPr id="13" name="Łącznik prosty 12"/>
        <xdr:cNvCxnSpPr/>
      </xdr:nvCxnSpPr>
      <xdr:spPr>
        <a:xfrm rot="5400000">
          <a:off x="1050727" y="1282898"/>
          <a:ext cx="8929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274544</xdr:colOff>
      <xdr:row>7</xdr:row>
      <xdr:rowOff>83342</xdr:rowOff>
    </xdr:from>
    <xdr:to>
      <xdr:col>3</xdr:col>
      <xdr:colOff>279805</xdr:colOff>
      <xdr:row>7</xdr:row>
      <xdr:rowOff>162486</xdr:rowOff>
    </xdr:to>
    <xdr:cxnSp macro="">
      <xdr:nvCxnSpPr>
        <xdr:cNvPr id="15" name="Łącznik prosty 14"/>
        <xdr:cNvCxnSpPr/>
      </xdr:nvCxnSpPr>
      <xdr:spPr>
        <a:xfrm rot="5400000">
          <a:off x="1593515" y="1285695"/>
          <a:ext cx="79144" cy="52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261936</xdr:colOff>
      <xdr:row>7</xdr:row>
      <xdr:rowOff>83343</xdr:rowOff>
    </xdr:from>
    <xdr:to>
      <xdr:col>4</xdr:col>
      <xdr:colOff>261937</xdr:colOff>
      <xdr:row>7</xdr:row>
      <xdr:rowOff>178596</xdr:rowOff>
    </xdr:to>
    <xdr:cxnSp macro="">
      <xdr:nvCxnSpPr>
        <xdr:cNvPr id="21" name="Łącznik prosty 20"/>
        <xdr:cNvCxnSpPr/>
      </xdr:nvCxnSpPr>
      <xdr:spPr>
        <a:xfrm rot="16200000" flipH="1">
          <a:off x="2155029" y="1291828"/>
          <a:ext cx="9525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279797</xdr:colOff>
      <xdr:row>7</xdr:row>
      <xdr:rowOff>77391</xdr:rowOff>
    </xdr:from>
    <xdr:to>
      <xdr:col>5</xdr:col>
      <xdr:colOff>279797</xdr:colOff>
      <xdr:row>7</xdr:row>
      <xdr:rowOff>142875</xdr:rowOff>
    </xdr:to>
    <xdr:cxnSp macro="">
      <xdr:nvCxnSpPr>
        <xdr:cNvPr id="25" name="Łącznik prosty 24"/>
        <xdr:cNvCxnSpPr/>
      </xdr:nvCxnSpPr>
      <xdr:spPr>
        <a:xfrm rot="5400000">
          <a:off x="2771180" y="1270992"/>
          <a:ext cx="6548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321468</xdr:colOff>
      <xdr:row>6</xdr:row>
      <xdr:rowOff>29765</xdr:rowOff>
    </xdr:from>
    <xdr:to>
      <xdr:col>3</xdr:col>
      <xdr:colOff>327421</xdr:colOff>
      <xdr:row>7</xdr:row>
      <xdr:rowOff>77390</xdr:rowOff>
    </xdr:to>
    <xdr:cxnSp macro="">
      <xdr:nvCxnSpPr>
        <xdr:cNvPr id="34" name="Łącznik prosty 33"/>
        <xdr:cNvCxnSpPr/>
      </xdr:nvCxnSpPr>
      <xdr:spPr>
        <a:xfrm rot="16200000" flipH="1">
          <a:off x="1625203" y="1178718"/>
          <a:ext cx="113109" cy="59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342072</xdr:colOff>
      <xdr:row>11</xdr:row>
      <xdr:rowOff>63500</xdr:rowOff>
    </xdr:from>
    <xdr:to>
      <xdr:col>3</xdr:col>
      <xdr:colOff>520852</xdr:colOff>
      <xdr:row>12</xdr:row>
      <xdr:rowOff>124882</xdr:rowOff>
    </xdr:to>
    <xdr:pic>
      <xdr:nvPicPr>
        <xdr:cNvPr id="43" name="Obraz 42" descr="MR90043808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6944" t="5787" r="38657" b="14352"/>
        <a:stretch>
          <a:fillRect/>
        </a:stretch>
      </xdr:blipFill>
      <xdr:spPr>
        <a:xfrm>
          <a:off x="1696739" y="1989667"/>
          <a:ext cx="178780" cy="262465"/>
        </a:xfrm>
        <a:prstGeom prst="rect">
          <a:avLst/>
        </a:prstGeom>
      </xdr:spPr>
    </xdr:pic>
    <xdr:clientData/>
  </xdr:twoCellAnchor>
  <xdr:twoCellAnchor>
    <xdr:from>
      <xdr:col>1</xdr:col>
      <xdr:colOff>78939</xdr:colOff>
      <xdr:row>10</xdr:row>
      <xdr:rowOff>190501</xdr:rowOff>
    </xdr:from>
    <xdr:to>
      <xdr:col>5</xdr:col>
      <xdr:colOff>465667</xdr:colOff>
      <xdr:row>12</xdr:row>
      <xdr:rowOff>167216</xdr:rowOff>
    </xdr:to>
    <xdr:grpSp>
      <xdr:nvGrpSpPr>
        <xdr:cNvPr id="117" name="Grupa 116"/>
        <xdr:cNvGrpSpPr/>
      </xdr:nvGrpSpPr>
      <xdr:grpSpPr>
        <a:xfrm>
          <a:off x="269439" y="2010834"/>
          <a:ext cx="2715061" cy="378882"/>
          <a:chOff x="269439" y="1962150"/>
          <a:chExt cx="2793377" cy="427565"/>
        </a:xfrm>
      </xdr:grpSpPr>
      <xdr:pic>
        <xdr:nvPicPr>
          <xdr:cNvPr id="39" name="Obraz 38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269439" y="2036233"/>
            <a:ext cx="242794" cy="334663"/>
          </a:xfrm>
          <a:prstGeom prst="rect">
            <a:avLst/>
          </a:prstGeom>
        </xdr:spPr>
      </xdr:pic>
      <xdr:pic>
        <xdr:nvPicPr>
          <xdr:cNvPr id="40" name="Obraz 39" descr="MR900437529.JP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 l="25463" t="15046" r="34028" b="28241"/>
          <a:stretch>
            <a:fillRect/>
          </a:stretch>
        </xdr:blipFill>
        <xdr:spPr>
          <a:xfrm>
            <a:off x="480483" y="2072218"/>
            <a:ext cx="223761" cy="313265"/>
          </a:xfrm>
          <a:prstGeom prst="rect">
            <a:avLst/>
          </a:prstGeom>
        </xdr:spPr>
      </xdr:pic>
      <xdr:pic>
        <xdr:nvPicPr>
          <xdr:cNvPr id="41" name="Obraz 40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1401856" y="2046816"/>
            <a:ext cx="242794" cy="334663"/>
          </a:xfrm>
          <a:prstGeom prst="rect">
            <a:avLst/>
          </a:prstGeom>
        </xdr:spPr>
      </xdr:pic>
      <xdr:pic>
        <xdr:nvPicPr>
          <xdr:cNvPr id="42" name="Obraz 41" descr="MR900438089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 l="6944" t="5787" r="38657" b="14352"/>
          <a:stretch>
            <a:fillRect/>
          </a:stretch>
        </xdr:blipFill>
        <xdr:spPr>
          <a:xfrm>
            <a:off x="761172" y="2104596"/>
            <a:ext cx="191328" cy="280886"/>
          </a:xfrm>
          <a:prstGeom prst="rect">
            <a:avLst/>
          </a:prstGeom>
        </xdr:spPr>
      </xdr:pic>
      <xdr:pic>
        <xdr:nvPicPr>
          <xdr:cNvPr id="45" name="Obraz 44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2671232" y="2024170"/>
            <a:ext cx="264584" cy="350728"/>
          </a:xfrm>
          <a:prstGeom prst="rect">
            <a:avLst/>
          </a:prstGeom>
        </xdr:spPr>
      </xdr:pic>
      <xdr:pic>
        <xdr:nvPicPr>
          <xdr:cNvPr id="46" name="Obraz 45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1035049" y="2038987"/>
            <a:ext cx="264584" cy="350728"/>
          </a:xfrm>
          <a:prstGeom prst="rect">
            <a:avLst/>
          </a:prstGeom>
        </xdr:spPr>
      </xdr:pic>
      <xdr:pic>
        <xdr:nvPicPr>
          <xdr:cNvPr id="47" name="Obraz 46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61343" t="8102" r="10879" b="40972"/>
          <a:stretch>
            <a:fillRect/>
          </a:stretch>
        </xdr:blipFill>
        <xdr:spPr>
          <a:xfrm>
            <a:off x="2849225" y="1962150"/>
            <a:ext cx="213591" cy="391584"/>
          </a:xfrm>
          <a:prstGeom prst="rect">
            <a:avLst/>
          </a:prstGeom>
        </xdr:spPr>
      </xdr:pic>
      <xdr:pic>
        <xdr:nvPicPr>
          <xdr:cNvPr id="48" name="Obraz 47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61343" t="8102" r="10879" b="40972"/>
          <a:stretch>
            <a:fillRect/>
          </a:stretch>
        </xdr:blipFill>
        <xdr:spPr>
          <a:xfrm>
            <a:off x="1911543" y="2032000"/>
            <a:ext cx="183572" cy="336550"/>
          </a:xfrm>
          <a:prstGeom prst="rect">
            <a:avLst/>
          </a:prstGeom>
        </xdr:spPr>
      </xdr:pic>
      <xdr:pic>
        <xdr:nvPicPr>
          <xdr:cNvPr id="49" name="Obraz 48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2152649" y="2071869"/>
            <a:ext cx="228601" cy="303030"/>
          </a:xfrm>
          <a:prstGeom prst="rect">
            <a:avLst/>
          </a:prstGeom>
        </xdr:spPr>
      </xdr:pic>
      <xdr:pic>
        <xdr:nvPicPr>
          <xdr:cNvPr id="50" name="Obraz 49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2407273" y="2036233"/>
            <a:ext cx="242794" cy="33466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33867</xdr:colOff>
      <xdr:row>14</xdr:row>
      <xdr:rowOff>10583</xdr:rowOff>
    </xdr:from>
    <xdr:to>
      <xdr:col>5</xdr:col>
      <xdr:colOff>497418</xdr:colOff>
      <xdr:row>15</xdr:row>
      <xdr:rowOff>177797</xdr:rowOff>
    </xdr:to>
    <xdr:grpSp>
      <xdr:nvGrpSpPr>
        <xdr:cNvPr id="118" name="Grupa 117"/>
        <xdr:cNvGrpSpPr/>
      </xdr:nvGrpSpPr>
      <xdr:grpSpPr>
        <a:xfrm>
          <a:off x="224367" y="2635250"/>
          <a:ext cx="2791884" cy="357714"/>
          <a:chOff x="287866" y="2647950"/>
          <a:chExt cx="2878667" cy="366181"/>
        </a:xfrm>
      </xdr:grpSpPr>
      <xdr:pic>
        <xdr:nvPicPr>
          <xdr:cNvPr id="51" name="Obraz 50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2252756" y="2664883"/>
            <a:ext cx="242794" cy="334663"/>
          </a:xfrm>
          <a:prstGeom prst="rect">
            <a:avLst/>
          </a:prstGeom>
        </xdr:spPr>
      </xdr:pic>
      <xdr:pic>
        <xdr:nvPicPr>
          <xdr:cNvPr id="52" name="Obraz 51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457823" y="2647950"/>
            <a:ext cx="242794" cy="334663"/>
          </a:xfrm>
          <a:prstGeom prst="rect">
            <a:avLst/>
          </a:prstGeom>
        </xdr:spPr>
      </xdr:pic>
      <xdr:pic>
        <xdr:nvPicPr>
          <xdr:cNvPr id="53" name="Obraz 52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1996639" y="2652183"/>
            <a:ext cx="242794" cy="334663"/>
          </a:xfrm>
          <a:prstGeom prst="rect">
            <a:avLst/>
          </a:prstGeom>
        </xdr:spPr>
      </xdr:pic>
      <xdr:pic>
        <xdr:nvPicPr>
          <xdr:cNvPr id="54" name="Obraz 53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r="57176" b="40972"/>
          <a:stretch>
            <a:fillRect/>
          </a:stretch>
        </xdr:blipFill>
        <xdr:spPr>
          <a:xfrm>
            <a:off x="1344705" y="2656416"/>
            <a:ext cx="242794" cy="334663"/>
          </a:xfrm>
          <a:prstGeom prst="rect">
            <a:avLst/>
          </a:prstGeom>
        </xdr:spPr>
      </xdr:pic>
      <xdr:pic>
        <xdr:nvPicPr>
          <xdr:cNvPr id="55" name="Obraz 54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1140882" y="2711101"/>
            <a:ext cx="228601" cy="303030"/>
          </a:xfrm>
          <a:prstGeom prst="rect">
            <a:avLst/>
          </a:prstGeom>
        </xdr:spPr>
      </xdr:pic>
      <xdr:pic>
        <xdr:nvPicPr>
          <xdr:cNvPr id="56" name="Obraz 55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287866" y="2704752"/>
            <a:ext cx="228601" cy="303030"/>
          </a:xfrm>
          <a:prstGeom prst="rect">
            <a:avLst/>
          </a:prstGeom>
        </xdr:spPr>
      </xdr:pic>
      <xdr:pic>
        <xdr:nvPicPr>
          <xdr:cNvPr id="57" name="Obraz 56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2937932" y="2698402"/>
            <a:ext cx="228601" cy="303030"/>
          </a:xfrm>
          <a:prstGeom prst="rect">
            <a:avLst/>
          </a:prstGeom>
        </xdr:spPr>
      </xdr:pic>
      <xdr:pic>
        <xdr:nvPicPr>
          <xdr:cNvPr id="58" name="Obraz 57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2508249" y="2702636"/>
            <a:ext cx="228601" cy="303030"/>
          </a:xfrm>
          <a:prstGeom prst="rect">
            <a:avLst/>
          </a:prstGeom>
        </xdr:spPr>
      </xdr:pic>
      <xdr:pic>
        <xdr:nvPicPr>
          <xdr:cNvPr id="59" name="Obraz 58" descr="MR90043753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t="17361" r="50232" b="16667"/>
          <a:stretch>
            <a:fillRect/>
          </a:stretch>
        </xdr:blipFill>
        <xdr:spPr>
          <a:xfrm>
            <a:off x="1792816" y="2685702"/>
            <a:ext cx="228601" cy="303030"/>
          </a:xfrm>
          <a:prstGeom prst="rect">
            <a:avLst/>
          </a:prstGeom>
        </xdr:spPr>
      </xdr:pic>
      <xdr:pic>
        <xdr:nvPicPr>
          <xdr:cNvPr id="60" name="Obraz 59" descr="MR900438089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 l="6944" t="5787" r="38657" b="14352"/>
          <a:stretch>
            <a:fillRect/>
          </a:stretch>
        </xdr:blipFill>
        <xdr:spPr>
          <a:xfrm>
            <a:off x="754822" y="2712080"/>
            <a:ext cx="191328" cy="280886"/>
          </a:xfrm>
          <a:prstGeom prst="rect">
            <a:avLst/>
          </a:prstGeom>
        </xdr:spPr>
      </xdr:pic>
      <xdr:pic>
        <xdr:nvPicPr>
          <xdr:cNvPr id="61" name="Obraz 60" descr="MR900438089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 l="6944" t="5787" r="38657" b="14352"/>
          <a:stretch>
            <a:fillRect/>
          </a:stretch>
        </xdr:blipFill>
        <xdr:spPr>
          <a:xfrm>
            <a:off x="981305" y="2716313"/>
            <a:ext cx="191328" cy="280886"/>
          </a:xfrm>
          <a:prstGeom prst="rect">
            <a:avLst/>
          </a:prstGeom>
        </xdr:spPr>
      </xdr:pic>
      <xdr:pic>
        <xdr:nvPicPr>
          <xdr:cNvPr id="62" name="Obraz 61" descr="MR900438089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 l="6944" t="5787" r="38657" b="14352"/>
          <a:stretch>
            <a:fillRect/>
          </a:stretch>
        </xdr:blipFill>
        <xdr:spPr>
          <a:xfrm>
            <a:off x="1631122" y="2699379"/>
            <a:ext cx="191328" cy="280886"/>
          </a:xfrm>
          <a:prstGeom prst="rect">
            <a:avLst/>
          </a:prstGeom>
        </xdr:spPr>
      </xdr:pic>
      <xdr:pic>
        <xdr:nvPicPr>
          <xdr:cNvPr id="63" name="Obraz 62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61343" t="8102" r="10879" b="40972"/>
          <a:stretch>
            <a:fillRect/>
          </a:stretch>
        </xdr:blipFill>
        <xdr:spPr>
          <a:xfrm>
            <a:off x="2751860" y="2671234"/>
            <a:ext cx="183572" cy="3365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116417</xdr:colOff>
      <xdr:row>17</xdr:row>
      <xdr:rowOff>21166</xdr:rowOff>
    </xdr:from>
    <xdr:to>
      <xdr:col>5</xdr:col>
      <xdr:colOff>508000</xdr:colOff>
      <xdr:row>18</xdr:row>
      <xdr:rowOff>169333</xdr:rowOff>
    </xdr:to>
    <xdr:grpSp>
      <xdr:nvGrpSpPr>
        <xdr:cNvPr id="119" name="Grupa 118"/>
        <xdr:cNvGrpSpPr/>
      </xdr:nvGrpSpPr>
      <xdr:grpSpPr>
        <a:xfrm>
          <a:off x="306917" y="3238499"/>
          <a:ext cx="2719916" cy="349251"/>
          <a:chOff x="264584" y="3179233"/>
          <a:chExt cx="2787650" cy="419101"/>
        </a:xfrm>
      </xdr:grpSpPr>
      <xdr:pic>
        <xdr:nvPicPr>
          <xdr:cNvPr id="64" name="Obraz 63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64584" y="3186791"/>
            <a:ext cx="275166" cy="400957"/>
          </a:xfrm>
          <a:prstGeom prst="rect">
            <a:avLst/>
          </a:prstGeom>
        </xdr:spPr>
      </xdr:pic>
      <xdr:pic>
        <xdr:nvPicPr>
          <xdr:cNvPr id="65" name="Obraz 64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571500" y="3199814"/>
            <a:ext cx="275167" cy="398517"/>
          </a:xfrm>
          <a:prstGeom prst="rect">
            <a:avLst/>
          </a:prstGeom>
        </xdr:spPr>
      </xdr:pic>
      <xdr:pic>
        <xdr:nvPicPr>
          <xdr:cNvPr id="66" name="Obraz 65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814917" y="3185584"/>
            <a:ext cx="232834" cy="412750"/>
          </a:xfrm>
          <a:prstGeom prst="rect">
            <a:avLst/>
          </a:prstGeom>
        </xdr:spPr>
      </xdr:pic>
      <xdr:pic>
        <xdr:nvPicPr>
          <xdr:cNvPr id="67" name="Obraz 66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2110316" y="3193464"/>
            <a:ext cx="275167" cy="398517"/>
          </a:xfrm>
          <a:prstGeom prst="rect">
            <a:avLst/>
          </a:prstGeom>
        </xdr:spPr>
      </xdr:pic>
      <xdr:pic>
        <xdr:nvPicPr>
          <xdr:cNvPr id="68" name="Obraz 67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426632" y="3197697"/>
            <a:ext cx="275167" cy="398517"/>
          </a:xfrm>
          <a:prstGeom prst="rect">
            <a:avLst/>
          </a:prstGeom>
        </xdr:spPr>
      </xdr:pic>
      <xdr:pic>
        <xdr:nvPicPr>
          <xdr:cNvPr id="69" name="Obraz 68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2819400" y="3179233"/>
            <a:ext cx="232834" cy="412750"/>
          </a:xfrm>
          <a:prstGeom prst="rect">
            <a:avLst/>
          </a:prstGeom>
        </xdr:spPr>
      </xdr:pic>
      <xdr:pic>
        <xdr:nvPicPr>
          <xdr:cNvPr id="70" name="Obraz 69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775883" y="3183467"/>
            <a:ext cx="232834" cy="412750"/>
          </a:xfrm>
          <a:prstGeom prst="rect">
            <a:avLst/>
          </a:prstGeom>
        </xdr:spPr>
      </xdr:pic>
      <xdr:pic>
        <xdr:nvPicPr>
          <xdr:cNvPr id="71" name="Obraz 70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470150" y="3191024"/>
            <a:ext cx="275166" cy="400957"/>
          </a:xfrm>
          <a:prstGeom prst="rect">
            <a:avLst/>
          </a:prstGeom>
        </xdr:spPr>
      </xdr:pic>
      <xdr:pic>
        <xdr:nvPicPr>
          <xdr:cNvPr id="72" name="Obraz 71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1087968" y="3195257"/>
            <a:ext cx="275166" cy="40095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63499</xdr:colOff>
      <xdr:row>20</xdr:row>
      <xdr:rowOff>31750</xdr:rowOff>
    </xdr:from>
    <xdr:to>
      <xdr:col>5</xdr:col>
      <xdr:colOff>497418</xdr:colOff>
      <xdr:row>21</xdr:row>
      <xdr:rowOff>160866</xdr:rowOff>
    </xdr:to>
    <xdr:grpSp>
      <xdr:nvGrpSpPr>
        <xdr:cNvPr id="85" name="Grupa 84"/>
        <xdr:cNvGrpSpPr/>
      </xdr:nvGrpSpPr>
      <xdr:grpSpPr>
        <a:xfrm>
          <a:off x="253999" y="3852333"/>
          <a:ext cx="2762252" cy="319616"/>
          <a:chOff x="190500" y="3618592"/>
          <a:chExt cx="2927350" cy="447525"/>
        </a:xfrm>
      </xdr:grpSpPr>
      <xdr:pic>
        <xdr:nvPicPr>
          <xdr:cNvPr id="73" name="Obraz 72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406401" y="3624942"/>
            <a:ext cx="275166" cy="400957"/>
          </a:xfrm>
          <a:prstGeom prst="rect">
            <a:avLst/>
          </a:prstGeom>
        </xdr:spPr>
      </xdr:pic>
      <xdr:pic>
        <xdr:nvPicPr>
          <xdr:cNvPr id="74" name="Obraz 73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897468" y="3618592"/>
            <a:ext cx="275166" cy="400957"/>
          </a:xfrm>
          <a:prstGeom prst="rect">
            <a:avLst/>
          </a:prstGeom>
        </xdr:spPr>
      </xdr:pic>
      <xdr:pic>
        <xdr:nvPicPr>
          <xdr:cNvPr id="75" name="Obraz 74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139951" y="3643992"/>
            <a:ext cx="275166" cy="400957"/>
          </a:xfrm>
          <a:prstGeom prst="rect">
            <a:avLst/>
          </a:prstGeom>
        </xdr:spPr>
      </xdr:pic>
      <xdr:pic>
        <xdr:nvPicPr>
          <xdr:cNvPr id="76" name="Obraz 75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842684" y="3648225"/>
            <a:ext cx="275166" cy="400957"/>
          </a:xfrm>
          <a:prstGeom prst="rect">
            <a:avLst/>
          </a:prstGeom>
        </xdr:spPr>
      </xdr:pic>
      <xdr:pic>
        <xdr:nvPicPr>
          <xdr:cNvPr id="77" name="Obraz 76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2626783" y="3653367"/>
            <a:ext cx="232834" cy="412750"/>
          </a:xfrm>
          <a:prstGeom prst="rect">
            <a:avLst/>
          </a:prstGeom>
        </xdr:spPr>
      </xdr:pic>
      <xdr:pic>
        <xdr:nvPicPr>
          <xdr:cNvPr id="78" name="Obraz 77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181100" y="3636434"/>
            <a:ext cx="232834" cy="412750"/>
          </a:xfrm>
          <a:prstGeom prst="rect">
            <a:avLst/>
          </a:prstGeom>
        </xdr:spPr>
      </xdr:pic>
      <xdr:pic>
        <xdr:nvPicPr>
          <xdr:cNvPr id="79" name="Obraz 78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90500" y="3640668"/>
            <a:ext cx="232834" cy="412750"/>
          </a:xfrm>
          <a:prstGeom prst="rect">
            <a:avLst/>
          </a:prstGeom>
        </xdr:spPr>
      </xdr:pic>
      <xdr:pic>
        <xdr:nvPicPr>
          <xdr:cNvPr id="80" name="Obraz 79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663699" y="3657014"/>
            <a:ext cx="275167" cy="398517"/>
          </a:xfrm>
          <a:prstGeom prst="rect">
            <a:avLst/>
          </a:prstGeom>
        </xdr:spPr>
      </xdr:pic>
      <xdr:pic>
        <xdr:nvPicPr>
          <xdr:cNvPr id="81" name="Obraz 80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392765" y="3661247"/>
            <a:ext cx="275167" cy="398517"/>
          </a:xfrm>
          <a:prstGeom prst="rect">
            <a:avLst/>
          </a:prstGeom>
        </xdr:spPr>
      </xdr:pic>
      <xdr:pic>
        <xdr:nvPicPr>
          <xdr:cNvPr id="82" name="Obraz 81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656165" y="3633731"/>
            <a:ext cx="275167" cy="398517"/>
          </a:xfrm>
          <a:prstGeom prst="rect">
            <a:avLst/>
          </a:prstGeom>
        </xdr:spPr>
      </xdr:pic>
      <xdr:pic>
        <xdr:nvPicPr>
          <xdr:cNvPr id="83" name="Obraz 82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2374899" y="3659130"/>
            <a:ext cx="275167" cy="398517"/>
          </a:xfrm>
          <a:prstGeom prst="rect">
            <a:avLst/>
          </a:prstGeom>
        </xdr:spPr>
      </xdr:pic>
      <xdr:pic>
        <xdr:nvPicPr>
          <xdr:cNvPr id="84" name="Obraz 83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917699" y="3642784"/>
            <a:ext cx="232834" cy="4127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126999</xdr:colOff>
      <xdr:row>20</xdr:row>
      <xdr:rowOff>30824</xdr:rowOff>
    </xdr:from>
    <xdr:to>
      <xdr:col>1</xdr:col>
      <xdr:colOff>318910</xdr:colOff>
      <xdr:row>21</xdr:row>
      <xdr:rowOff>133026</xdr:rowOff>
    </xdr:to>
    <xdr:pic>
      <xdr:nvPicPr>
        <xdr:cNvPr id="86" name="Obraz 85" descr="MR9004375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6620" t="30093" r="39815" b="21296"/>
        <a:stretch>
          <a:fillRect/>
        </a:stretch>
      </xdr:blipFill>
      <xdr:spPr>
        <a:xfrm>
          <a:off x="317499" y="3851407"/>
          <a:ext cx="191911" cy="292702"/>
        </a:xfrm>
        <a:prstGeom prst="rect">
          <a:avLst/>
        </a:prstGeom>
      </xdr:spPr>
    </xdr:pic>
    <xdr:clientData/>
  </xdr:twoCellAnchor>
  <xdr:twoCellAnchor>
    <xdr:from>
      <xdr:col>1</xdr:col>
      <xdr:colOff>137584</xdr:colOff>
      <xdr:row>23</xdr:row>
      <xdr:rowOff>31749</xdr:rowOff>
    </xdr:from>
    <xdr:to>
      <xdr:col>5</xdr:col>
      <xdr:colOff>423335</xdr:colOff>
      <xdr:row>24</xdr:row>
      <xdr:rowOff>148166</xdr:rowOff>
    </xdr:to>
    <xdr:grpSp>
      <xdr:nvGrpSpPr>
        <xdr:cNvPr id="87" name="Grupa 86"/>
        <xdr:cNvGrpSpPr/>
      </xdr:nvGrpSpPr>
      <xdr:grpSpPr>
        <a:xfrm>
          <a:off x="328084" y="4423832"/>
          <a:ext cx="2614084" cy="306917"/>
          <a:chOff x="190500" y="3618592"/>
          <a:chExt cx="2927350" cy="447525"/>
        </a:xfrm>
      </xdr:grpSpPr>
      <xdr:pic>
        <xdr:nvPicPr>
          <xdr:cNvPr id="88" name="Obraz 87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406401" y="3624942"/>
            <a:ext cx="275166" cy="400957"/>
          </a:xfrm>
          <a:prstGeom prst="rect">
            <a:avLst/>
          </a:prstGeom>
        </xdr:spPr>
      </xdr:pic>
      <xdr:pic>
        <xdr:nvPicPr>
          <xdr:cNvPr id="89" name="Obraz 88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897468" y="3618592"/>
            <a:ext cx="275166" cy="400957"/>
          </a:xfrm>
          <a:prstGeom prst="rect">
            <a:avLst/>
          </a:prstGeom>
        </xdr:spPr>
      </xdr:pic>
      <xdr:pic>
        <xdr:nvPicPr>
          <xdr:cNvPr id="90" name="Obraz 89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139951" y="3643992"/>
            <a:ext cx="275166" cy="400957"/>
          </a:xfrm>
          <a:prstGeom prst="rect">
            <a:avLst/>
          </a:prstGeom>
        </xdr:spPr>
      </xdr:pic>
      <xdr:pic>
        <xdr:nvPicPr>
          <xdr:cNvPr id="91" name="Obraz 90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842684" y="3648225"/>
            <a:ext cx="275166" cy="400957"/>
          </a:xfrm>
          <a:prstGeom prst="rect">
            <a:avLst/>
          </a:prstGeom>
        </xdr:spPr>
      </xdr:pic>
      <xdr:pic>
        <xdr:nvPicPr>
          <xdr:cNvPr id="92" name="Obraz 91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2626783" y="3653367"/>
            <a:ext cx="232834" cy="412750"/>
          </a:xfrm>
          <a:prstGeom prst="rect">
            <a:avLst/>
          </a:prstGeom>
        </xdr:spPr>
      </xdr:pic>
      <xdr:pic>
        <xdr:nvPicPr>
          <xdr:cNvPr id="93" name="Obraz 92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181100" y="3636434"/>
            <a:ext cx="232834" cy="412750"/>
          </a:xfrm>
          <a:prstGeom prst="rect">
            <a:avLst/>
          </a:prstGeom>
        </xdr:spPr>
      </xdr:pic>
      <xdr:pic>
        <xdr:nvPicPr>
          <xdr:cNvPr id="94" name="Obraz 93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90500" y="3640668"/>
            <a:ext cx="232834" cy="412750"/>
          </a:xfrm>
          <a:prstGeom prst="rect">
            <a:avLst/>
          </a:prstGeom>
        </xdr:spPr>
      </xdr:pic>
      <xdr:pic>
        <xdr:nvPicPr>
          <xdr:cNvPr id="95" name="Obraz 94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663699" y="3657014"/>
            <a:ext cx="275167" cy="398517"/>
          </a:xfrm>
          <a:prstGeom prst="rect">
            <a:avLst/>
          </a:prstGeom>
        </xdr:spPr>
      </xdr:pic>
      <xdr:pic>
        <xdr:nvPicPr>
          <xdr:cNvPr id="96" name="Obraz 95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392765" y="3661247"/>
            <a:ext cx="275167" cy="398517"/>
          </a:xfrm>
          <a:prstGeom prst="rect">
            <a:avLst/>
          </a:prstGeom>
        </xdr:spPr>
      </xdr:pic>
      <xdr:pic>
        <xdr:nvPicPr>
          <xdr:cNvPr id="97" name="Obraz 96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656165" y="3633731"/>
            <a:ext cx="275167" cy="398517"/>
          </a:xfrm>
          <a:prstGeom prst="rect">
            <a:avLst/>
          </a:prstGeom>
        </xdr:spPr>
      </xdr:pic>
      <xdr:pic>
        <xdr:nvPicPr>
          <xdr:cNvPr id="98" name="Obraz 97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2374899" y="3659130"/>
            <a:ext cx="275167" cy="398517"/>
          </a:xfrm>
          <a:prstGeom prst="rect">
            <a:avLst/>
          </a:prstGeom>
        </xdr:spPr>
      </xdr:pic>
      <xdr:pic>
        <xdr:nvPicPr>
          <xdr:cNvPr id="99" name="Obraz 98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917699" y="3642784"/>
            <a:ext cx="232834" cy="4127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72384</xdr:colOff>
      <xdr:row>23</xdr:row>
      <xdr:rowOff>21167</xdr:rowOff>
    </xdr:from>
    <xdr:to>
      <xdr:col>1</xdr:col>
      <xdr:colOff>264584</xdr:colOff>
      <xdr:row>24</xdr:row>
      <xdr:rowOff>116417</xdr:rowOff>
    </xdr:to>
    <xdr:pic>
      <xdr:nvPicPr>
        <xdr:cNvPr id="100" name="Obraz 99" descr="MR9004375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6620" t="30093" r="39815" b="21296"/>
        <a:stretch>
          <a:fillRect/>
        </a:stretch>
      </xdr:blipFill>
      <xdr:spPr>
        <a:xfrm>
          <a:off x="262884" y="4413250"/>
          <a:ext cx="192200" cy="285750"/>
        </a:xfrm>
        <a:prstGeom prst="rect">
          <a:avLst/>
        </a:prstGeom>
      </xdr:spPr>
    </xdr:pic>
    <xdr:clientData/>
  </xdr:twoCellAnchor>
  <xdr:twoCellAnchor>
    <xdr:from>
      <xdr:col>1</xdr:col>
      <xdr:colOff>194733</xdr:colOff>
      <xdr:row>26</xdr:row>
      <xdr:rowOff>42333</xdr:rowOff>
    </xdr:from>
    <xdr:to>
      <xdr:col>5</xdr:col>
      <xdr:colOff>433917</xdr:colOff>
      <xdr:row>27</xdr:row>
      <xdr:rowOff>141816</xdr:rowOff>
    </xdr:to>
    <xdr:grpSp>
      <xdr:nvGrpSpPr>
        <xdr:cNvPr id="101" name="Grupa 100"/>
        <xdr:cNvGrpSpPr/>
      </xdr:nvGrpSpPr>
      <xdr:grpSpPr>
        <a:xfrm>
          <a:off x="385233" y="5016500"/>
          <a:ext cx="2567517" cy="300566"/>
          <a:chOff x="190500" y="3618592"/>
          <a:chExt cx="2927350" cy="447525"/>
        </a:xfrm>
      </xdr:grpSpPr>
      <xdr:pic>
        <xdr:nvPicPr>
          <xdr:cNvPr id="102" name="Obraz 101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406401" y="3624942"/>
            <a:ext cx="275166" cy="400957"/>
          </a:xfrm>
          <a:prstGeom prst="rect">
            <a:avLst/>
          </a:prstGeom>
        </xdr:spPr>
      </xdr:pic>
      <xdr:pic>
        <xdr:nvPicPr>
          <xdr:cNvPr id="103" name="Obraz 102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897468" y="3618592"/>
            <a:ext cx="275166" cy="400957"/>
          </a:xfrm>
          <a:prstGeom prst="rect">
            <a:avLst/>
          </a:prstGeom>
        </xdr:spPr>
      </xdr:pic>
      <xdr:pic>
        <xdr:nvPicPr>
          <xdr:cNvPr id="104" name="Obraz 103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139951" y="3643992"/>
            <a:ext cx="275166" cy="400957"/>
          </a:xfrm>
          <a:prstGeom prst="rect">
            <a:avLst/>
          </a:prstGeom>
        </xdr:spPr>
      </xdr:pic>
      <xdr:pic>
        <xdr:nvPicPr>
          <xdr:cNvPr id="105" name="Obraz 104" descr="MR900437533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 l="43982" t="28935" r="15509" b="12037"/>
          <a:stretch>
            <a:fillRect/>
          </a:stretch>
        </xdr:blipFill>
        <xdr:spPr>
          <a:xfrm>
            <a:off x="2842684" y="3648225"/>
            <a:ext cx="275166" cy="400957"/>
          </a:xfrm>
          <a:prstGeom prst="rect">
            <a:avLst/>
          </a:prstGeom>
        </xdr:spPr>
      </xdr:pic>
      <xdr:pic>
        <xdr:nvPicPr>
          <xdr:cNvPr id="106" name="Obraz 105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2626783" y="3653367"/>
            <a:ext cx="232834" cy="412750"/>
          </a:xfrm>
          <a:prstGeom prst="rect">
            <a:avLst/>
          </a:prstGeom>
        </xdr:spPr>
      </xdr:pic>
      <xdr:pic>
        <xdr:nvPicPr>
          <xdr:cNvPr id="107" name="Obraz 106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181100" y="3636434"/>
            <a:ext cx="232834" cy="412750"/>
          </a:xfrm>
          <a:prstGeom prst="rect">
            <a:avLst/>
          </a:prstGeom>
        </xdr:spPr>
      </xdr:pic>
      <xdr:pic>
        <xdr:nvPicPr>
          <xdr:cNvPr id="108" name="Obraz 107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90500" y="3640668"/>
            <a:ext cx="232834" cy="412750"/>
          </a:xfrm>
          <a:prstGeom prst="rect">
            <a:avLst/>
          </a:prstGeom>
        </xdr:spPr>
      </xdr:pic>
      <xdr:pic>
        <xdr:nvPicPr>
          <xdr:cNvPr id="109" name="Obraz 108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663699" y="3657014"/>
            <a:ext cx="275167" cy="398517"/>
          </a:xfrm>
          <a:prstGeom prst="rect">
            <a:avLst/>
          </a:prstGeom>
        </xdr:spPr>
      </xdr:pic>
      <xdr:pic>
        <xdr:nvPicPr>
          <xdr:cNvPr id="110" name="Obraz 109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1392765" y="3661247"/>
            <a:ext cx="275167" cy="398517"/>
          </a:xfrm>
          <a:prstGeom prst="rect">
            <a:avLst/>
          </a:prstGeom>
        </xdr:spPr>
      </xdr:pic>
      <xdr:pic>
        <xdr:nvPicPr>
          <xdr:cNvPr id="111" name="Obraz 110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656165" y="3633731"/>
            <a:ext cx="275167" cy="398517"/>
          </a:xfrm>
          <a:prstGeom prst="rect">
            <a:avLst/>
          </a:prstGeom>
        </xdr:spPr>
      </xdr:pic>
      <xdr:pic>
        <xdr:nvPicPr>
          <xdr:cNvPr id="112" name="Obraz 111" descr="MR900437517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 l="26620" t="30093" r="39815" b="21296"/>
          <a:stretch>
            <a:fillRect/>
          </a:stretch>
        </xdr:blipFill>
        <xdr:spPr>
          <a:xfrm>
            <a:off x="2374899" y="3659130"/>
            <a:ext cx="275167" cy="398517"/>
          </a:xfrm>
          <a:prstGeom prst="rect">
            <a:avLst/>
          </a:prstGeom>
        </xdr:spPr>
      </xdr:pic>
      <xdr:pic>
        <xdr:nvPicPr>
          <xdr:cNvPr id="113" name="Obraz 112" descr="MR900438085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61343" t="32407" r="13194" b="22454"/>
          <a:stretch>
            <a:fillRect/>
          </a:stretch>
        </xdr:blipFill>
        <xdr:spPr>
          <a:xfrm>
            <a:off x="1917699" y="3642784"/>
            <a:ext cx="232834" cy="4127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42333</xdr:colOff>
      <xdr:row>26</xdr:row>
      <xdr:rowOff>50269</xdr:rowOff>
    </xdr:from>
    <xdr:to>
      <xdr:col>1</xdr:col>
      <xdr:colOff>263522</xdr:colOff>
      <xdr:row>27</xdr:row>
      <xdr:rowOff>155329</xdr:rowOff>
    </xdr:to>
    <xdr:pic>
      <xdr:nvPicPr>
        <xdr:cNvPr id="114" name="Obraz 113" descr="MR9004375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6620" t="30093" r="39815" b="21296"/>
        <a:stretch>
          <a:fillRect/>
        </a:stretch>
      </xdr:blipFill>
      <xdr:spPr>
        <a:xfrm>
          <a:off x="232833" y="5024436"/>
          <a:ext cx="221189" cy="284976"/>
        </a:xfrm>
        <a:prstGeom prst="rect">
          <a:avLst/>
        </a:prstGeom>
      </xdr:spPr>
    </xdr:pic>
    <xdr:clientData/>
  </xdr:twoCellAnchor>
  <xdr:twoCellAnchor>
    <xdr:from>
      <xdr:col>5</xdr:col>
      <xdr:colOff>374651</xdr:colOff>
      <xdr:row>26</xdr:row>
      <xdr:rowOff>4504</xdr:rowOff>
    </xdr:from>
    <xdr:to>
      <xdr:col>5</xdr:col>
      <xdr:colOff>571501</xdr:colOff>
      <xdr:row>27</xdr:row>
      <xdr:rowOff>135023</xdr:rowOff>
    </xdr:to>
    <xdr:pic>
      <xdr:nvPicPr>
        <xdr:cNvPr id="115" name="Obraz 114" descr="MR900438085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1343" t="32407" r="13194" b="22454"/>
        <a:stretch>
          <a:fillRect/>
        </a:stretch>
      </xdr:blipFill>
      <xdr:spPr>
        <a:xfrm>
          <a:off x="2893484" y="4978671"/>
          <a:ext cx="196850" cy="310435"/>
        </a:xfrm>
        <a:prstGeom prst="rect">
          <a:avLst/>
        </a:prstGeom>
      </xdr:spPr>
    </xdr:pic>
    <xdr:clientData/>
  </xdr:twoCellAnchor>
  <xdr:twoCellAnchor>
    <xdr:from>
      <xdr:col>5</xdr:col>
      <xdr:colOff>349251</xdr:colOff>
      <xdr:row>23</xdr:row>
      <xdr:rowOff>63501</xdr:rowOff>
    </xdr:from>
    <xdr:to>
      <xdr:col>5</xdr:col>
      <xdr:colOff>539751</xdr:colOff>
      <xdr:row>24</xdr:row>
      <xdr:rowOff>118439</xdr:rowOff>
    </xdr:to>
    <xdr:pic>
      <xdr:nvPicPr>
        <xdr:cNvPr id="116" name="Obraz 115" descr="MR9004375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6620" t="30093" r="39815" b="21296"/>
        <a:stretch>
          <a:fillRect/>
        </a:stretch>
      </xdr:blipFill>
      <xdr:spPr>
        <a:xfrm>
          <a:off x="2868084" y="4455584"/>
          <a:ext cx="190500" cy="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showGridLines="0" tabSelected="1" zoomScale="90" zoomScaleNormal="90" workbookViewId="0">
      <selection activeCell="Y30" sqref="Y30"/>
    </sheetView>
  </sheetViews>
  <sheetFormatPr defaultRowHeight="14.25"/>
  <cols>
    <col min="1" max="1" width="2.5" customWidth="1"/>
    <col min="2" max="6" width="7.625" customWidth="1"/>
    <col min="7" max="7" width="1.875" customWidth="1"/>
    <col min="10" max="10" width="5.375" customWidth="1"/>
    <col min="11" max="11" width="1.375" customWidth="1"/>
    <col min="12" max="12" width="6.375" customWidth="1"/>
    <col min="13" max="13" width="1.875" customWidth="1"/>
    <col min="15" max="15" width="7.375" customWidth="1"/>
    <col min="16" max="16" width="2.375" customWidth="1"/>
    <col min="17" max="17" width="5.25" customWidth="1"/>
    <col min="18" max="18" width="2" customWidth="1"/>
    <col min="20" max="20" width="12.125" customWidth="1"/>
    <col min="21" max="21" width="2.25" customWidth="1"/>
    <col min="23" max="23" width="12.875" customWidth="1"/>
  </cols>
  <sheetData>
    <row r="1" spans="1: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"/>
    </row>
    <row r="2" spans="1:25">
      <c r="A2" s="80"/>
      <c r="B2" s="80"/>
      <c r="C2" s="80"/>
      <c r="D2" s="80"/>
      <c r="E2" s="97" t="s">
        <v>20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9"/>
      <c r="U2" s="80"/>
      <c r="V2" s="80"/>
      <c r="W2" s="80"/>
      <c r="X2" s="8"/>
    </row>
    <row r="3" spans="1:25">
      <c r="A3" s="80"/>
      <c r="B3" s="80"/>
      <c r="C3" s="80"/>
      <c r="D3" s="80"/>
      <c r="E3" s="100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2"/>
      <c r="U3" s="80"/>
      <c r="V3" s="80"/>
      <c r="W3" s="80"/>
      <c r="X3" s="8"/>
    </row>
    <row r="4" spans="1:25" ht="19.5" customHeight="1">
      <c r="A4" s="80"/>
      <c r="B4" s="80"/>
      <c r="C4" s="80"/>
      <c r="D4" s="80"/>
      <c r="E4" s="103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80"/>
      <c r="V4" s="80"/>
      <c r="W4" s="80"/>
      <c r="X4" s="8"/>
    </row>
    <row r="5" spans="1:25" ht="15" thickBot="1">
      <c r="A5" s="80"/>
      <c r="B5" s="80"/>
      <c r="C5" s="86"/>
      <c r="D5" s="86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"/>
    </row>
    <row r="6" spans="1:25" ht="15" customHeight="1" thickBot="1">
      <c r="A6" s="80"/>
      <c r="B6" s="80"/>
      <c r="C6" s="86"/>
      <c r="D6" s="86"/>
      <c r="E6" s="80"/>
      <c r="F6" s="80"/>
      <c r="G6" s="80"/>
      <c r="H6" s="93" t="s">
        <v>4</v>
      </c>
      <c r="I6" s="94"/>
      <c r="J6" s="94"/>
      <c r="K6" s="94"/>
      <c r="L6" s="95"/>
      <c r="M6" s="80"/>
      <c r="N6" s="93" t="s">
        <v>3</v>
      </c>
      <c r="O6" s="95"/>
      <c r="P6" s="80"/>
      <c r="Q6" s="96" t="s">
        <v>0</v>
      </c>
      <c r="R6" s="80"/>
      <c r="S6" s="93" t="s">
        <v>1</v>
      </c>
      <c r="T6" s="95"/>
      <c r="U6" s="80"/>
      <c r="V6" s="80"/>
      <c r="W6" s="80"/>
      <c r="X6" s="8"/>
    </row>
    <row r="7" spans="1:25" ht="5.25" customHeight="1" thickBo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"/>
    </row>
    <row r="8" spans="1:25" ht="15.75" thickBot="1">
      <c r="A8" s="80"/>
      <c r="B8" s="80"/>
      <c r="C8" s="80"/>
      <c r="D8" s="80"/>
      <c r="E8" s="80"/>
      <c r="F8" s="80"/>
      <c r="G8" s="80"/>
      <c r="H8" s="23" t="s">
        <v>5</v>
      </c>
      <c r="I8" s="24"/>
      <c r="J8" s="25"/>
      <c r="K8" s="80"/>
      <c r="L8" s="3">
        <v>0</v>
      </c>
      <c r="M8" s="80"/>
      <c r="N8" s="21">
        <f>L8*2600</f>
        <v>0</v>
      </c>
      <c r="O8" s="22"/>
      <c r="P8" s="80"/>
      <c r="Q8" s="2">
        <v>7.0000000000000007E-2</v>
      </c>
      <c r="R8" s="80"/>
      <c r="S8" s="10">
        <f>N8*1.15*Q8</f>
        <v>0</v>
      </c>
      <c r="T8" s="11"/>
      <c r="U8" s="80"/>
      <c r="V8" s="80"/>
      <c r="W8" s="80"/>
      <c r="X8" s="8"/>
    </row>
    <row r="9" spans="1:25" ht="15" thickBot="1">
      <c r="A9" s="87">
        <f>A12</f>
        <v>0</v>
      </c>
      <c r="B9" s="87"/>
      <c r="C9" s="87"/>
      <c r="D9" s="88">
        <f>L8</f>
        <v>0</v>
      </c>
      <c r="E9" s="88"/>
      <c r="F9" s="87">
        <f>L8</f>
        <v>0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92"/>
      <c r="T9" s="92"/>
      <c r="U9" s="80"/>
      <c r="V9" s="80"/>
      <c r="W9" s="80"/>
      <c r="X9" s="8"/>
    </row>
    <row r="10" spans="1:25" ht="15.75" thickBot="1">
      <c r="A10" s="89"/>
      <c r="B10" s="89"/>
      <c r="C10" s="89"/>
      <c r="D10" s="90"/>
      <c r="E10" s="90"/>
      <c r="F10" s="89"/>
      <c r="G10" s="80"/>
      <c r="H10" s="23" t="s">
        <v>6</v>
      </c>
      <c r="I10" s="24"/>
      <c r="J10" s="25"/>
      <c r="K10" s="80"/>
      <c r="L10" s="3">
        <v>0</v>
      </c>
      <c r="M10" s="80"/>
      <c r="N10" s="21">
        <f>L10*2600</f>
        <v>0</v>
      </c>
      <c r="O10" s="22"/>
      <c r="P10" s="80"/>
      <c r="Q10" s="2">
        <v>0.06</v>
      </c>
      <c r="R10" s="80"/>
      <c r="S10" s="10">
        <f>N10*1.15*Q10</f>
        <v>0</v>
      </c>
      <c r="T10" s="11"/>
      <c r="U10" s="80"/>
      <c r="V10" s="81"/>
      <c r="W10" s="81"/>
      <c r="X10" s="85"/>
      <c r="Y10" s="1"/>
    </row>
    <row r="11" spans="1:25" ht="15.75" thickTop="1" thickBot="1">
      <c r="A11" s="80"/>
      <c r="B11" s="91"/>
      <c r="C11" s="91"/>
      <c r="D11" s="91"/>
      <c r="E11" s="91"/>
      <c r="F11" s="91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92"/>
      <c r="T11" s="92"/>
      <c r="U11" s="80"/>
      <c r="V11" s="81"/>
      <c r="W11" s="81"/>
      <c r="X11" s="85">
        <v>0</v>
      </c>
      <c r="Y11" s="1">
        <f>N12*Q12</f>
        <v>0</v>
      </c>
    </row>
    <row r="12" spans="1:25" ht="15.75" thickBot="1">
      <c r="A12" s="87">
        <f>L8</f>
        <v>0</v>
      </c>
      <c r="B12" s="87"/>
      <c r="C12" s="87"/>
      <c r="D12" s="87"/>
      <c r="E12" s="87"/>
      <c r="F12" s="87"/>
      <c r="G12" s="80"/>
      <c r="H12" s="26" t="s">
        <v>7</v>
      </c>
      <c r="I12" s="27"/>
      <c r="J12" s="28"/>
      <c r="K12" s="80"/>
      <c r="L12" s="3">
        <v>0</v>
      </c>
      <c r="M12" s="80"/>
      <c r="N12" s="21">
        <f>L12*2600</f>
        <v>0</v>
      </c>
      <c r="O12" s="22"/>
      <c r="P12" s="80"/>
      <c r="Q12" s="2">
        <v>0.04</v>
      </c>
      <c r="R12" s="80"/>
      <c r="S12" s="10" t="b">
        <f>IF($L$8&gt;=3,N12*1.15*Q12)</f>
        <v>0</v>
      </c>
      <c r="T12" s="11"/>
      <c r="U12" s="80"/>
      <c r="V12" s="81"/>
      <c r="W12" s="81"/>
      <c r="X12" s="85" t="b">
        <f>IF(OR(L8=1,L8=2),T12=0)</f>
        <v>0</v>
      </c>
      <c r="Y12" s="1" t="b">
        <f>IF(OR(L8=3,L8=4),T12=Y11)</f>
        <v>0</v>
      </c>
    </row>
    <row r="13" spans="1:25" ht="15" thickBot="1">
      <c r="A13" s="89"/>
      <c r="B13" s="89"/>
      <c r="C13" s="89"/>
      <c r="D13" s="89"/>
      <c r="E13" s="89"/>
      <c r="F13" s="8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92"/>
      <c r="T13" s="92"/>
      <c r="U13" s="80"/>
      <c r="V13" s="82" t="b">
        <f>IF(OR(L8=1,L8=2),SUM(S8:T10))</f>
        <v>0</v>
      </c>
      <c r="W13" s="82" t="b">
        <f>IF(OR(L8=1,L8=2),SUM(N8,N10))</f>
        <v>0</v>
      </c>
      <c r="X13" s="85"/>
      <c r="Y13" s="1"/>
    </row>
    <row r="14" spans="1:25" ht="16.5" thickTop="1" thickBot="1">
      <c r="A14" s="80"/>
      <c r="B14" s="91"/>
      <c r="C14" s="91"/>
      <c r="D14" s="91"/>
      <c r="E14" s="91"/>
      <c r="F14" s="91"/>
      <c r="G14" s="80"/>
      <c r="H14" s="26" t="s">
        <v>8</v>
      </c>
      <c r="I14" s="27"/>
      <c r="J14" s="28"/>
      <c r="K14" s="80"/>
      <c r="L14" s="3">
        <v>0</v>
      </c>
      <c r="M14" s="80"/>
      <c r="N14" s="21">
        <f>L14*2600</f>
        <v>0</v>
      </c>
      <c r="O14" s="22"/>
      <c r="P14" s="80"/>
      <c r="Q14" s="2">
        <v>0.03</v>
      </c>
      <c r="R14" s="80"/>
      <c r="S14" s="10" t="b">
        <f>IF($L$8&gt;=3,N14*1.15*Q14)</f>
        <v>0</v>
      </c>
      <c r="T14" s="11"/>
      <c r="U14" s="80"/>
      <c r="V14" s="82" t="b">
        <f>IF(OR(L8=3,L8=4),SUM(S8,S10,S12,S14,S16))</f>
        <v>0</v>
      </c>
      <c r="W14" s="82" t="b">
        <f>IF(OR(L8=3,L8=4),SUM(N8,N10,N12,N14,N16))</f>
        <v>0</v>
      </c>
      <c r="X14" s="85"/>
      <c r="Y14" s="1"/>
    </row>
    <row r="15" spans="1:25" ht="15" thickBot="1">
      <c r="A15" s="87">
        <f>L8</f>
        <v>0</v>
      </c>
      <c r="B15" s="87"/>
      <c r="C15" s="87"/>
      <c r="D15" s="87"/>
      <c r="E15" s="87"/>
      <c r="F15" s="87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92"/>
      <c r="T15" s="92"/>
      <c r="U15" s="80"/>
      <c r="V15" s="82" t="b">
        <f>IF(OR(L8=5,L8&gt;5),SUM(S8,S10,S12,S14,S16,S18,S20))</f>
        <v>0</v>
      </c>
      <c r="W15" s="82" t="b">
        <f>IF(OR(L8=5,L8&gt;5),SUM(N8,N10,N12,N14,N16,N18,N20))</f>
        <v>0</v>
      </c>
      <c r="X15" s="85"/>
      <c r="Y15" s="1"/>
    </row>
    <row r="16" spans="1:25" ht="15.75" thickBot="1">
      <c r="A16" s="89"/>
      <c r="B16" s="89"/>
      <c r="C16" s="89"/>
      <c r="D16" s="89"/>
      <c r="E16" s="89"/>
      <c r="F16" s="89"/>
      <c r="G16" s="80"/>
      <c r="H16" s="26" t="s">
        <v>9</v>
      </c>
      <c r="I16" s="27"/>
      <c r="J16" s="28"/>
      <c r="K16" s="80"/>
      <c r="L16" s="3">
        <v>0</v>
      </c>
      <c r="M16" s="80"/>
      <c r="N16" s="21">
        <f>L16*2600</f>
        <v>0</v>
      </c>
      <c r="O16" s="22"/>
      <c r="P16" s="80"/>
      <c r="Q16" s="2">
        <v>0.03</v>
      </c>
      <c r="R16" s="80"/>
      <c r="S16" s="10" t="b">
        <f>IF($L$8&gt;=3,N16*1.15*Q16)</f>
        <v>0</v>
      </c>
      <c r="T16" s="11"/>
      <c r="U16" s="80"/>
      <c r="V16" s="81"/>
      <c r="W16" s="81"/>
      <c r="X16" s="85"/>
      <c r="Y16" s="1"/>
    </row>
    <row r="17" spans="1:25" ht="15.75" thickTop="1" thickBot="1">
      <c r="A17" s="80"/>
      <c r="B17" s="91"/>
      <c r="C17" s="91"/>
      <c r="D17" s="91"/>
      <c r="E17" s="91"/>
      <c r="F17" s="91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92"/>
      <c r="T17" s="92"/>
      <c r="U17" s="80"/>
      <c r="V17" s="81"/>
      <c r="W17" s="81"/>
      <c r="X17" s="85"/>
      <c r="Y17" s="1"/>
    </row>
    <row r="18" spans="1:25" ht="15.75" thickBot="1">
      <c r="A18" s="87">
        <f>L8</f>
        <v>0</v>
      </c>
      <c r="B18" s="87"/>
      <c r="C18" s="87"/>
      <c r="D18" s="87"/>
      <c r="E18" s="87"/>
      <c r="F18" s="87"/>
      <c r="G18" s="80"/>
      <c r="H18" s="18" t="s">
        <v>10</v>
      </c>
      <c r="I18" s="19"/>
      <c r="J18" s="20"/>
      <c r="K18" s="80"/>
      <c r="L18" s="3">
        <v>0</v>
      </c>
      <c r="M18" s="80"/>
      <c r="N18" s="21">
        <f>L18*2600</f>
        <v>0</v>
      </c>
      <c r="O18" s="22"/>
      <c r="P18" s="80"/>
      <c r="Q18" s="2">
        <v>0.02</v>
      </c>
      <c r="R18" s="80"/>
      <c r="S18" s="10" t="b">
        <f>IF((L8&gt;4),N18*1.15*Q18)</f>
        <v>0</v>
      </c>
      <c r="T18" s="11"/>
      <c r="U18" s="80"/>
      <c r="V18" s="81"/>
      <c r="W18" s="81"/>
      <c r="X18" s="85"/>
      <c r="Y18" s="1"/>
    </row>
    <row r="19" spans="1:25" ht="15" thickBot="1">
      <c r="A19" s="89"/>
      <c r="B19" s="89"/>
      <c r="C19" s="89"/>
      <c r="D19" s="89"/>
      <c r="E19" s="89"/>
      <c r="F19" s="8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92"/>
      <c r="T19" s="92"/>
      <c r="U19" s="80"/>
      <c r="V19" s="81"/>
      <c r="W19" s="81"/>
      <c r="X19" s="85"/>
      <c r="Y19" s="1"/>
    </row>
    <row r="20" spans="1:25" ht="16.5" thickTop="1" thickBot="1">
      <c r="A20" s="80"/>
      <c r="B20" s="91"/>
      <c r="C20" s="91"/>
      <c r="D20" s="91"/>
      <c r="E20" s="91"/>
      <c r="F20" s="91"/>
      <c r="G20" s="80"/>
      <c r="H20" s="18" t="s">
        <v>11</v>
      </c>
      <c r="I20" s="19"/>
      <c r="J20" s="20"/>
      <c r="K20" s="80"/>
      <c r="L20" s="3">
        <v>0</v>
      </c>
      <c r="M20" s="80"/>
      <c r="N20" s="21">
        <f>L20*2600</f>
        <v>0</v>
      </c>
      <c r="O20" s="22"/>
      <c r="P20" s="80"/>
      <c r="Q20" s="2">
        <v>0.01</v>
      </c>
      <c r="R20" s="80"/>
      <c r="S20" s="10" t="b">
        <f>IF((L8&gt;4),N20*1.15*Q20)</f>
        <v>0</v>
      </c>
      <c r="T20" s="11"/>
      <c r="U20" s="80"/>
      <c r="V20" s="81"/>
      <c r="W20" s="81"/>
      <c r="X20" s="85"/>
      <c r="Y20" s="1"/>
    </row>
    <row r="21" spans="1:25" ht="15" thickBot="1">
      <c r="A21" s="87">
        <f>L8</f>
        <v>0</v>
      </c>
      <c r="B21" s="87"/>
      <c r="C21" s="87"/>
      <c r="D21" s="87"/>
      <c r="E21" s="87"/>
      <c r="F21" s="87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1"/>
      <c r="W21" s="81"/>
      <c r="X21" s="85"/>
      <c r="Y21" s="1"/>
    </row>
    <row r="22" spans="1:25" ht="15" customHeight="1" thickBot="1">
      <c r="A22" s="89"/>
      <c r="B22" s="89"/>
      <c r="C22" s="89"/>
      <c r="D22" s="89"/>
      <c r="E22" s="89"/>
      <c r="F22" s="89"/>
      <c r="G22" s="80"/>
      <c r="H22" s="33" t="s">
        <v>12</v>
      </c>
      <c r="I22" s="34"/>
      <c r="J22" s="34"/>
      <c r="K22" s="34"/>
      <c r="L22" s="34"/>
      <c r="M22" s="34"/>
      <c r="N22" s="34"/>
      <c r="O22" s="34"/>
      <c r="P22" s="34"/>
      <c r="Q22" s="35"/>
      <c r="R22" s="80"/>
      <c r="S22" s="12" t="s">
        <v>13</v>
      </c>
      <c r="T22" s="13"/>
      <c r="U22" s="80"/>
      <c r="V22" s="82">
        <f>SUM(W13:W15)</f>
        <v>0</v>
      </c>
      <c r="W22" s="81"/>
      <c r="X22" s="85"/>
      <c r="Y22" s="1"/>
    </row>
    <row r="23" spans="1:25" ht="15" thickTop="1">
      <c r="A23" s="80"/>
      <c r="B23" s="91"/>
      <c r="C23" s="91"/>
      <c r="D23" s="91"/>
      <c r="E23" s="91"/>
      <c r="F23" s="91"/>
      <c r="G23" s="80"/>
      <c r="H23" s="36"/>
      <c r="I23" s="37"/>
      <c r="J23" s="37"/>
      <c r="K23" s="37"/>
      <c r="L23" s="37"/>
      <c r="M23" s="37"/>
      <c r="N23" s="37"/>
      <c r="O23" s="37"/>
      <c r="P23" s="37"/>
      <c r="Q23" s="38"/>
      <c r="R23" s="80"/>
      <c r="S23" s="14">
        <f>SUM(V13:V15)</f>
        <v>0</v>
      </c>
      <c r="T23" s="15"/>
      <c r="U23" s="80"/>
      <c r="V23" s="82" t="b">
        <f>IF(AND(V22&gt;=100000,V22&lt;200000),V22*0.01)</f>
        <v>0</v>
      </c>
      <c r="W23" s="81"/>
      <c r="X23" s="85"/>
      <c r="Y23" s="1"/>
    </row>
    <row r="24" spans="1:25" ht="15" thickBot="1">
      <c r="A24" s="87">
        <f>L8</f>
        <v>0</v>
      </c>
      <c r="B24" s="87"/>
      <c r="C24" s="87"/>
      <c r="D24" s="87"/>
      <c r="E24" s="87"/>
      <c r="F24" s="87"/>
      <c r="G24" s="80"/>
      <c r="H24" s="36"/>
      <c r="I24" s="37"/>
      <c r="J24" s="37"/>
      <c r="K24" s="37"/>
      <c r="L24" s="37"/>
      <c r="M24" s="37"/>
      <c r="N24" s="37"/>
      <c r="O24" s="37"/>
      <c r="P24" s="37"/>
      <c r="Q24" s="38"/>
      <c r="R24" s="80"/>
      <c r="S24" s="16"/>
      <c r="T24" s="17"/>
      <c r="U24" s="80"/>
      <c r="V24" s="82" t="b">
        <f>IF(V22&gt;=200000,V22*0.02)</f>
        <v>0</v>
      </c>
      <c r="W24" s="81"/>
      <c r="X24" s="85"/>
      <c r="Y24" s="1"/>
    </row>
    <row r="25" spans="1:25" ht="15" thickBot="1">
      <c r="A25" s="89"/>
      <c r="B25" s="89"/>
      <c r="C25" s="89"/>
      <c r="D25" s="89"/>
      <c r="E25" s="89"/>
      <c r="F25" s="89"/>
      <c r="G25" s="80"/>
      <c r="H25" s="36"/>
      <c r="I25" s="37"/>
      <c r="J25" s="37"/>
      <c r="K25" s="37"/>
      <c r="L25" s="37"/>
      <c r="M25" s="37"/>
      <c r="N25" s="37"/>
      <c r="O25" s="37"/>
      <c r="P25" s="37"/>
      <c r="Q25" s="38"/>
      <c r="R25" s="80"/>
      <c r="S25" s="80"/>
      <c r="T25" s="80"/>
      <c r="U25" s="80"/>
      <c r="V25" s="51" t="s">
        <v>16</v>
      </c>
      <c r="W25" s="52"/>
      <c r="X25" s="8"/>
    </row>
    <row r="26" spans="1:25" ht="15.75" thickTop="1" thickBot="1">
      <c r="A26" s="80"/>
      <c r="B26" s="91"/>
      <c r="C26" s="91"/>
      <c r="D26" s="91"/>
      <c r="E26" s="91"/>
      <c r="F26" s="91"/>
      <c r="G26" s="80"/>
      <c r="H26" s="4"/>
      <c r="I26" s="5"/>
      <c r="J26" s="5"/>
      <c r="K26" s="5"/>
      <c r="L26" s="5"/>
      <c r="M26" s="5"/>
      <c r="N26" s="49" t="s">
        <v>19</v>
      </c>
      <c r="O26" s="50"/>
      <c r="P26" s="5"/>
      <c r="Q26" s="6"/>
      <c r="R26" s="80"/>
      <c r="S26" s="12" t="s">
        <v>2</v>
      </c>
      <c r="T26" s="13"/>
      <c r="U26" s="80"/>
      <c r="V26" s="53"/>
      <c r="W26" s="54"/>
      <c r="X26" s="8"/>
    </row>
    <row r="27" spans="1:25" ht="15.75" thickBot="1">
      <c r="A27" s="87">
        <f>L8</f>
        <v>0</v>
      </c>
      <c r="B27" s="87"/>
      <c r="C27" s="87"/>
      <c r="D27" s="87"/>
      <c r="E27" s="87"/>
      <c r="F27" s="87"/>
      <c r="G27" s="80"/>
      <c r="H27" s="39" t="s">
        <v>14</v>
      </c>
      <c r="I27" s="40"/>
      <c r="J27" s="40"/>
      <c r="K27" s="40"/>
      <c r="L27" s="41"/>
      <c r="M27" s="5"/>
      <c r="N27" s="45">
        <f>SUM(N8:O20)</f>
        <v>0</v>
      </c>
      <c r="O27" s="46"/>
      <c r="P27" s="5"/>
      <c r="Q27" s="7">
        <v>0.01</v>
      </c>
      <c r="R27" s="80"/>
      <c r="S27" s="14">
        <f>SUM(V23:V24)-(M32*1%+M34*2%)</f>
        <v>0</v>
      </c>
      <c r="T27" s="15"/>
      <c r="U27" s="80"/>
      <c r="V27" s="29">
        <f>S23+S27</f>
        <v>0</v>
      </c>
      <c r="W27" s="30"/>
      <c r="X27" s="8"/>
    </row>
    <row r="28" spans="1:25" ht="15.75" thickBot="1">
      <c r="A28" s="87"/>
      <c r="B28" s="87"/>
      <c r="C28" s="87"/>
      <c r="D28" s="87"/>
      <c r="E28" s="87"/>
      <c r="F28" s="87"/>
      <c r="G28" s="80"/>
      <c r="H28" s="42" t="s">
        <v>15</v>
      </c>
      <c r="I28" s="43"/>
      <c r="J28" s="43"/>
      <c r="K28" s="43"/>
      <c r="L28" s="44"/>
      <c r="M28" s="5"/>
      <c r="N28" s="47"/>
      <c r="O28" s="48"/>
      <c r="P28" s="5"/>
      <c r="Q28" s="9">
        <v>0.02</v>
      </c>
      <c r="R28" s="80"/>
      <c r="S28" s="16"/>
      <c r="T28" s="17"/>
      <c r="U28" s="80"/>
      <c r="V28" s="31"/>
      <c r="W28" s="32"/>
      <c r="X28" s="8"/>
    </row>
    <row r="29" spans="1:25" ht="24.75" customHeight="1" thickBot="1">
      <c r="A29" s="106" t="s">
        <v>18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  <c r="R29" s="80"/>
      <c r="S29" s="84"/>
      <c r="T29" s="84"/>
      <c r="U29" s="80"/>
      <c r="V29" s="83"/>
      <c r="W29" s="83"/>
      <c r="X29" s="8"/>
    </row>
    <row r="30" spans="1:25" ht="15" customHeight="1">
      <c r="A30" s="55" t="s">
        <v>21</v>
      </c>
      <c r="B30" s="56"/>
      <c r="C30" s="56"/>
      <c r="D30" s="56"/>
      <c r="E30" s="56"/>
      <c r="F30" s="56"/>
      <c r="G30" s="56"/>
      <c r="H30" s="56"/>
      <c r="I30" s="56"/>
      <c r="J30" s="57"/>
      <c r="K30" s="64" t="s">
        <v>17</v>
      </c>
      <c r="L30" s="65"/>
      <c r="M30" s="65"/>
      <c r="N30" s="65"/>
      <c r="O30" s="65"/>
      <c r="P30" s="65"/>
      <c r="Q30" s="66"/>
      <c r="R30" s="80"/>
      <c r="S30" s="80"/>
      <c r="T30" s="80"/>
      <c r="U30" s="80"/>
      <c r="V30" s="80"/>
      <c r="W30" s="80"/>
      <c r="X30" s="8"/>
    </row>
    <row r="31" spans="1:25" ht="15" thickBot="1">
      <c r="A31" s="58"/>
      <c r="B31" s="59"/>
      <c r="C31" s="59"/>
      <c r="D31" s="59"/>
      <c r="E31" s="59"/>
      <c r="F31" s="59"/>
      <c r="G31" s="59"/>
      <c r="H31" s="59"/>
      <c r="I31" s="59"/>
      <c r="J31" s="60"/>
      <c r="K31" s="67"/>
      <c r="L31" s="68"/>
      <c r="M31" s="68"/>
      <c r="N31" s="68"/>
      <c r="O31" s="68"/>
      <c r="P31" s="68"/>
      <c r="Q31" s="69"/>
      <c r="R31" s="80"/>
      <c r="S31" s="80"/>
      <c r="T31" s="80"/>
      <c r="U31" s="80"/>
      <c r="V31" s="80"/>
      <c r="W31" s="80"/>
      <c r="X31" s="8"/>
    </row>
    <row r="32" spans="1:25">
      <c r="A32" s="58"/>
      <c r="B32" s="59"/>
      <c r="C32" s="59"/>
      <c r="D32" s="59"/>
      <c r="E32" s="59"/>
      <c r="F32" s="59"/>
      <c r="G32" s="59"/>
      <c r="H32" s="59"/>
      <c r="I32" s="59"/>
      <c r="J32" s="60"/>
      <c r="K32" s="70">
        <v>0.01</v>
      </c>
      <c r="L32" s="71"/>
      <c r="M32" s="74"/>
      <c r="N32" s="75"/>
      <c r="O32" s="75"/>
      <c r="P32" s="75"/>
      <c r="Q32" s="76"/>
      <c r="R32" s="80"/>
      <c r="S32" s="80"/>
      <c r="T32" s="80"/>
      <c r="U32" s="80"/>
      <c r="V32" s="80"/>
      <c r="W32" s="80"/>
      <c r="X32" s="8"/>
    </row>
    <row r="33" spans="1:24" ht="9.75" customHeight="1" thickBot="1">
      <c r="A33" s="58"/>
      <c r="B33" s="59"/>
      <c r="C33" s="59"/>
      <c r="D33" s="59"/>
      <c r="E33" s="59"/>
      <c r="F33" s="59"/>
      <c r="G33" s="59"/>
      <c r="H33" s="59"/>
      <c r="I33" s="59"/>
      <c r="J33" s="60"/>
      <c r="K33" s="72"/>
      <c r="L33" s="73"/>
      <c r="M33" s="77"/>
      <c r="N33" s="78"/>
      <c r="O33" s="78"/>
      <c r="P33" s="78"/>
      <c r="Q33" s="79"/>
      <c r="R33" s="80"/>
      <c r="S33" s="80"/>
      <c r="T33" s="80"/>
      <c r="U33" s="80"/>
      <c r="V33" s="80"/>
      <c r="W33" s="80"/>
      <c r="X33" s="8"/>
    </row>
    <row r="34" spans="1:24">
      <c r="A34" s="58"/>
      <c r="B34" s="59"/>
      <c r="C34" s="59"/>
      <c r="D34" s="59"/>
      <c r="E34" s="59"/>
      <c r="F34" s="59"/>
      <c r="G34" s="59"/>
      <c r="H34" s="59"/>
      <c r="I34" s="59"/>
      <c r="J34" s="60"/>
      <c r="K34" s="70">
        <v>0.02</v>
      </c>
      <c r="L34" s="71"/>
      <c r="M34" s="74"/>
      <c r="N34" s="75"/>
      <c r="O34" s="75"/>
      <c r="P34" s="75"/>
      <c r="Q34" s="76"/>
      <c r="R34" s="80"/>
      <c r="S34" s="80"/>
      <c r="T34" s="80"/>
      <c r="U34" s="80"/>
      <c r="V34" s="80"/>
      <c r="W34" s="80"/>
      <c r="X34" s="8"/>
    </row>
    <row r="35" spans="1:24" ht="10.5" customHeight="1" thickBot="1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72"/>
      <c r="L35" s="73"/>
      <c r="M35" s="77"/>
      <c r="N35" s="78"/>
      <c r="O35" s="78"/>
      <c r="P35" s="78"/>
      <c r="Q35" s="79"/>
      <c r="R35" s="80"/>
      <c r="S35" s="80"/>
      <c r="T35" s="80"/>
      <c r="U35" s="80"/>
      <c r="V35" s="80"/>
      <c r="W35" s="80"/>
      <c r="X35" s="8"/>
    </row>
    <row r="36" spans="1:2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</sheetData>
  <sheetProtection selectLockedCells="1"/>
  <mergeCells count="54">
    <mergeCell ref="A29:Q29"/>
    <mergeCell ref="A30:J35"/>
    <mergeCell ref="K30:Q31"/>
    <mergeCell ref="K32:L33"/>
    <mergeCell ref="M32:Q33"/>
    <mergeCell ref="K34:L35"/>
    <mergeCell ref="M34:Q35"/>
    <mergeCell ref="V27:W28"/>
    <mergeCell ref="H22:Q25"/>
    <mergeCell ref="H27:L27"/>
    <mergeCell ref="H28:L28"/>
    <mergeCell ref="N27:O28"/>
    <mergeCell ref="N26:O26"/>
    <mergeCell ref="V25:W26"/>
    <mergeCell ref="S27:T28"/>
    <mergeCell ref="S14:T14"/>
    <mergeCell ref="S16:T16"/>
    <mergeCell ref="H20:J20"/>
    <mergeCell ref="N6:O6"/>
    <mergeCell ref="N8:O8"/>
    <mergeCell ref="N12:O12"/>
    <mergeCell ref="N14:O14"/>
    <mergeCell ref="N16:O16"/>
    <mergeCell ref="N18:O18"/>
    <mergeCell ref="N20:O20"/>
    <mergeCell ref="H6:L6"/>
    <mergeCell ref="H8:J8"/>
    <mergeCell ref="H10:J10"/>
    <mergeCell ref="H12:J12"/>
    <mergeCell ref="H14:J14"/>
    <mergeCell ref="H16:J16"/>
    <mergeCell ref="E2:T4"/>
    <mergeCell ref="A12:F13"/>
    <mergeCell ref="N10:O10"/>
    <mergeCell ref="C5:C6"/>
    <mergeCell ref="D5:D6"/>
    <mergeCell ref="S6:T6"/>
    <mergeCell ref="S8:T8"/>
    <mergeCell ref="S10:T10"/>
    <mergeCell ref="S12:T12"/>
    <mergeCell ref="A9:C10"/>
    <mergeCell ref="D9:E10"/>
    <mergeCell ref="F9:F10"/>
    <mergeCell ref="A21:F22"/>
    <mergeCell ref="A24:F25"/>
    <mergeCell ref="A27:F28"/>
    <mergeCell ref="A15:F16"/>
    <mergeCell ref="S18:T18"/>
    <mergeCell ref="S20:T20"/>
    <mergeCell ref="S22:T22"/>
    <mergeCell ref="S23:T24"/>
    <mergeCell ref="S26:T26"/>
    <mergeCell ref="H18:J18"/>
    <mergeCell ref="A18:F19"/>
  </mergeCells>
  <conditionalFormatting sqref="A12:F13">
    <cfRule type="cellIs" dxfId="5" priority="17" operator="greaterThan">
      <formula>0</formula>
    </cfRule>
  </conditionalFormatting>
  <conditionalFormatting sqref="A15:F16 A18:F19 A21:F22">
    <cfRule type="cellIs" dxfId="4" priority="10" operator="greaterThan">
      <formula>2</formula>
    </cfRule>
  </conditionalFormatting>
  <conditionalFormatting sqref="A24:F25 A27:F28">
    <cfRule type="cellIs" dxfId="3" priority="5" operator="greaterThan">
      <formula>4</formula>
    </cfRule>
  </conditionalFormatting>
  <conditionalFormatting sqref="A9">
    <cfRule type="cellIs" dxfId="2" priority="3" operator="greaterThan">
      <formula>0</formula>
    </cfRule>
  </conditionalFormatting>
  <conditionalFormatting sqref="D9:E10">
    <cfRule type="cellIs" dxfId="1" priority="2" operator="greaterThan">
      <formula>2</formula>
    </cfRule>
  </conditionalFormatting>
  <conditionalFormatting sqref="F9:F10">
    <cfRule type="cellIs" dxfId="0" priority="1" operator="greaterThan">
      <formula>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KreatywneKsztalcenie</dc:creator>
  <cp:lastModifiedBy>Damian Naczk</cp:lastModifiedBy>
  <dcterms:created xsi:type="dcterms:W3CDTF">2011-08-18T08:05:09Z</dcterms:created>
  <dcterms:modified xsi:type="dcterms:W3CDTF">2018-03-01T15:02:07Z</dcterms:modified>
</cp:coreProperties>
</file>